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Mayo2024/"/>
    </mc:Choice>
  </mc:AlternateContent>
  <xr:revisionPtr revIDLastSave="177" documentId="13_ncr:1_{044002C2-0EA8-42F0-84B9-3A8056D95CDB}" xr6:coauthVersionLast="47" xr6:coauthVersionMax="47" xr10:uidLastSave="{DEDA93B4-3C8A-4BB4-A391-08E57BD251F6}"/>
  <bookViews>
    <workbookView xWindow="-108" yWindow="-108" windowWidth="30936" windowHeight="16776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márgenes'!$A$1:$AH$499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P36" i="1"/>
  <c r="P37" i="1"/>
  <c r="Q35" i="1" s="1"/>
  <c r="P38" i="1"/>
  <c r="Q36" i="1" s="1"/>
  <c r="P39" i="1"/>
  <c r="Q37" i="1" s="1"/>
  <c r="P40" i="1"/>
  <c r="Q38" i="1" s="1"/>
  <c r="P41" i="1"/>
  <c r="Q39" i="1" s="1"/>
  <c r="P42" i="1"/>
  <c r="Q40" i="1" s="1"/>
  <c r="P43" i="1"/>
  <c r="Q43" i="1" s="1"/>
  <c r="J499" i="1"/>
  <c r="Q41" i="1" l="1"/>
  <c r="Q42" i="1"/>
  <c r="P17" i="1"/>
  <c r="P18" i="1"/>
  <c r="P19" i="1"/>
  <c r="P20" i="1"/>
  <c r="Q18" i="1" s="1"/>
  <c r="P21" i="1"/>
  <c r="P22" i="1"/>
  <c r="P23" i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P30" i="1"/>
  <c r="Q28" i="1" s="1"/>
  <c r="P31" i="1"/>
  <c r="Q29" i="1" s="1"/>
  <c r="P32" i="1"/>
  <c r="Q30" i="1" s="1"/>
  <c r="P33" i="1"/>
  <c r="Q31" i="1" s="1"/>
  <c r="P34" i="1"/>
  <c r="Q32" i="1" s="1"/>
  <c r="Q33" i="1"/>
  <c r="Q19" i="1"/>
  <c r="Q20" i="1"/>
  <c r="Q21" i="1"/>
  <c r="Q34" i="1"/>
  <c r="Q7" i="1" l="1"/>
  <c r="Q12" i="1"/>
  <c r="E499" i="1"/>
  <c r="F499" i="1" s="1"/>
  <c r="K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<sst xmlns="http://schemas.openxmlformats.org/spreadsheetml/2006/main" count="1169" uniqueCount="570">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</sst>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FFCCCC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0" fontId="2" fillId="17" borderId="10" xfId="0" applyFont="1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9" fontId="1" fillId="17" borderId="10" xfId="1" applyFill="1" applyBorder="1" applyAlignment="1">
      <alignment horizontal="center" vertical="center"/>
    </xf>
    <xf numFmtId="168" fontId="1" fillId="17" borderId="10" xfId="1" applyNumberFormat="1" applyFill="1" applyBorder="1" applyAlignment="1">
      <alignment horizontal="center" vertical="center"/>
    </xf>
    <xf numFmtId="10" fontId="1" fillId="17" borderId="10" xfId="1" applyNumberFormat="1" applyFill="1" applyBorder="1" applyAlignment="1">
      <alignment horizontal="center" vertical="center"/>
    </xf>
    <xf numFmtId="0" fontId="0" fillId="17" borderId="0" xfId="0" applyFill="1"/>
    <xf numFmtId="0" fontId="2" fillId="17" borderId="10" xfId="0" applyFont="1" applyFill="1" applyBorder="1"/>
    <xf numFmtId="10" fontId="2" fillId="17" borderId="10" xfId="0" applyNumberFormat="1" applyFont="1" applyFill="1" applyBorder="1" applyAlignment="1">
      <alignment horizontal="center"/>
    </xf>
    <xf numFmtId="10" fontId="2" fillId="17" borderId="10" xfId="0" applyNumberFormat="1" applyFont="1" applyFill="1" applyBorder="1"/>
    <xf numFmtId="10" fontId="0" fillId="17" borderId="10" xfId="1" applyNumberFormat="1" applyFont="1" applyFill="1" applyBorder="1"/>
    <xf numFmtId="9" fontId="0" fillId="17" borderId="10" xfId="1" applyFont="1" applyFill="1" applyBorder="1"/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1" fillId="17" borderId="10" xfId="0" applyNumberFormat="1" applyFont="1" applyFill="1" applyBorder="1"/>
    <xf numFmtId="166" fontId="22" fillId="0" borderId="10" xfId="1" applyNumberFormat="1" applyFont="1" applyBorder="1"/>
    <xf numFmtId="166" fontId="23" fillId="0" borderId="10" xfId="0" applyNumberFormat="1" applyFont="1" applyBorder="1"/>
    <xf numFmtId="166" fontId="23" fillId="0" borderId="24" xfId="0" applyNumberFormat="1" applyFont="1" applyBorder="1"/>
    <xf numFmtId="166" fontId="24" fillId="0" borderId="10" xfId="1" applyNumberFormat="1" applyFont="1" applyBorder="1"/>
    <xf numFmtId="166" fontId="25" fillId="0" borderId="10" xfId="1" applyNumberFormat="1" applyFont="1" applyBorder="1"/>
    <xf numFmtId="166" fontId="26" fillId="0" borderId="10" xfId="1" applyNumberFormat="1" applyFont="1" applyBorder="1"/>
    <xf numFmtId="166" fontId="27" fillId="0" borderId="10" xfId="1" applyNumberFormat="1" applyFont="1" applyBorder="1"/>
    <xf numFmtId="166" fontId="28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4"/>
  <cols>
    <col min="2" max="2" width="21.33203125" bestFit="1" customWidth="1"/>
    <col min="3" max="3" width="52.44140625" customWidth="1"/>
    <col min="4" max="4" width="16.88671875" bestFit="1" customWidth="1"/>
    <col min="20" max="20" width="64" bestFit="1" customWidth="1"/>
  </cols>
  <sheetData>
    <row r="1" spans="2:4" ht="15" hidden="1" thickBot="1"/>
    <row r="2" spans="2:4" ht="29.4" hidden="1" thickBot="1">
      <c r="B2" s="130" t="s">
        <v>152</v>
      </c>
      <c r="C2" s="131"/>
      <c r="D2" s="132"/>
    </row>
    <row r="3" spans="2:4" ht="58.2" hidden="1" thickBot="1">
      <c r="B3" s="6" t="s">
        <v>147</v>
      </c>
      <c r="C3" s="12">
        <v>26</v>
      </c>
      <c r="D3" s="133" t="e">
        <f ca="1">VLOOKUP(C3,'Tabla márgenes'!$C$2:$E$1137,3,0)*SQRT(DAYS360(C4,C5)/30)</f>
        <v>#N/A</v>
      </c>
    </row>
    <row r="4" spans="2:4" ht="15" hidden="1" customHeight="1">
      <c r="B4" s="7" t="s">
        <v>149</v>
      </c>
      <c r="C4" s="9">
        <f ca="1">TODAY()</f>
        <v>45414</v>
      </c>
      <c r="D4" s="134"/>
    </row>
    <row r="5" spans="2:4" ht="15.75" hidden="1" customHeight="1" thickBot="1">
      <c r="B5" s="2" t="s">
        <v>150</v>
      </c>
      <c r="C5" s="10">
        <f ca="1">C4+30</f>
        <v>45444</v>
      </c>
      <c r="D5" s="134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34"/>
    </row>
    <row r="7" spans="2:4" ht="15" hidden="1" thickBot="1">
      <c r="B7" s="1" t="s">
        <v>154</v>
      </c>
      <c r="C7" s="11">
        <f ca="1">C5-C4</f>
        <v>30</v>
      </c>
      <c r="D7" s="135"/>
    </row>
    <row r="8" spans="2:4" hidden="1"/>
    <row r="9" spans="2:4" hidden="1"/>
    <row r="10" spans="2:4" s="5" customFormat="1" hidden="1"/>
    <row r="11" spans="2:4" hidden="1"/>
    <row r="12" spans="2:4" hidden="1"/>
    <row r="14" spans="2:4" ht="15" thickBot="1"/>
    <row r="15" spans="2:4" ht="29.4" thickBot="1">
      <c r="B15" s="127" t="s">
        <v>151</v>
      </c>
      <c r="C15" s="128"/>
      <c r="D15" s="129"/>
    </row>
    <row r="16" spans="2:4" ht="52.2" thickBot="1">
      <c r="B16" s="14" t="s">
        <v>148</v>
      </c>
      <c r="C16" s="15" t="s">
        <v>254</v>
      </c>
      <c r="D16" s="136">
        <f>IF(ISERROR(VLOOKUP(C16,$B$26:$B$31,1,0)),VLOOKUP(C16,'Tabla márgenes'!$B$2:$E$1137,4,0),VLOOKUP(C16,'Tabla márgenes'!$B$2:$E$1137,4,0)*VLOOKUP(C16,$B$26:$C$31,2,0))*SQRT(DAYS360(C17,C18)/30)</f>
        <v>5.5722363975076973E-3</v>
      </c>
    </row>
    <row r="17" spans="2:5" ht="15" customHeight="1" thickBot="1">
      <c r="B17" s="16" t="s">
        <v>149</v>
      </c>
      <c r="C17" s="17">
        <v>41289</v>
      </c>
      <c r="D17" s="137"/>
    </row>
    <row r="18" spans="2:5" ht="15.75" customHeight="1" thickBot="1">
      <c r="B18" s="18" t="s">
        <v>150</v>
      </c>
      <c r="C18" s="17">
        <v>41320</v>
      </c>
      <c r="D18" s="137"/>
    </row>
    <row r="19" spans="2:5" ht="19.5" customHeight="1" thickBot="1">
      <c r="B19" s="1" t="s">
        <v>143</v>
      </c>
      <c r="C19" s="8">
        <v>129</v>
      </c>
      <c r="D19" s="137"/>
    </row>
    <row r="20" spans="2:5" ht="15" thickBot="1">
      <c r="B20" s="4" t="s">
        <v>154</v>
      </c>
      <c r="C20" s="11">
        <f>DAYS360(C17,C18)</f>
        <v>30</v>
      </c>
      <c r="D20" s="138"/>
    </row>
    <row r="21" spans="2:5" ht="21">
      <c r="C21" s="26"/>
      <c r="D21" s="60"/>
      <c r="E21" s="61"/>
    </row>
    <row r="22" spans="2:5" ht="21">
      <c r="C22" s="26"/>
      <c r="D22" s="27"/>
    </row>
    <row r="23" spans="2:5" ht="15" thickBot="1"/>
    <row r="24" spans="2:5" ht="15" thickBot="1">
      <c r="B24" s="139" t="s">
        <v>253</v>
      </c>
      <c r="C24" s="140"/>
    </row>
    <row r="25" spans="2:5" ht="1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28.8">
      <c r="B180" s="23">
        <v>199</v>
      </c>
      <c r="C180" s="38" t="s">
        <v>191</v>
      </c>
    </row>
    <row r="181" spans="2:3" ht="28.8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28.8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28.8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I499"/>
  <sheetViews>
    <sheetView showGridLines="0" tabSelected="1" zoomScale="85" zoomScaleNormal="85" workbookViewId="0">
      <pane ySplit="1" topLeftCell="A2" activePane="bottomLeft" state="frozen"/>
      <selection pane="bottomLeft" activeCell="B7" sqref="B7"/>
    </sheetView>
  </sheetViews>
  <sheetFormatPr baseColWidth="10" defaultColWidth="11.44140625" defaultRowHeight="14.4"/>
  <cols>
    <col min="1" max="1" width="13.88671875" customWidth="1"/>
    <col min="2" max="2" width="63.88671875" customWidth="1"/>
    <col min="3" max="3" width="9.6640625" hidden="1" customWidth="1"/>
    <col min="4" max="4" width="20.6640625" hidden="1" customWidth="1"/>
    <col min="5" max="5" width="30.33203125" style="3" hidden="1" customWidth="1"/>
    <col min="6" max="6" width="19.6640625" style="3" customWidth="1"/>
    <col min="7" max="7" width="14.44140625" style="24" hidden="1" customWidth="1"/>
    <col min="8" max="8" width="6" hidden="1" customWidth="1"/>
    <col min="9" max="9" width="10.33203125" hidden="1" customWidth="1"/>
    <col min="10" max="11" width="19" style="67" hidden="1" customWidth="1"/>
    <col min="12" max="12" width="19" hidden="1" customWidth="1"/>
    <col min="13" max="13" width="11.44140625" hidden="1" customWidth="1"/>
    <col min="14" max="14" width="12.88671875" style="3" hidden="1" customWidth="1"/>
    <col min="15" max="15" width="18.5546875" style="3" hidden="1" customWidth="1"/>
    <col min="16" max="16" width="14.5546875" style="3" hidden="1" customWidth="1"/>
    <col min="17" max="17" width="17.109375" hidden="1" customWidth="1"/>
    <col min="18" max="18" width="26" hidden="1" customWidth="1"/>
    <col min="19" max="27" width="11.44140625" hidden="1" customWidth="1"/>
    <col min="28" max="28" width="16.88671875" hidden="1" customWidth="1"/>
    <col min="29" max="33" width="11.44140625" hidden="1" customWidth="1"/>
    <col min="34" max="34" width="13.44140625" hidden="1" customWidth="1"/>
    <col min="35" max="35" width="11.44140625" hidden="1" customWidth="1"/>
    <col min="36" max="54" width="11.44140625" customWidth="1"/>
  </cols>
  <sheetData>
    <row r="1" spans="1:34" ht="36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>
      <c r="A2" s="32">
        <v>88</v>
      </c>
      <c r="B2" s="32" t="s">
        <v>156</v>
      </c>
      <c r="C2" s="32">
        <v>88</v>
      </c>
      <c r="D2" s="91">
        <v>3.1315976593185545E-2</v>
      </c>
      <c r="E2" s="87">
        <f>IF(AND(G2="X",D2&lt;$N$17),VLOOKUP(D2,$N$7:$Q$51,4,1),IF(D2&lt;$N$17,VLOOKUP(D2,$N$7:$P$51,3,1),IF(G2="X",VLOOKUP(D2,$N$7:$R$51,4,1),VLOOKUP(D2,$N$7:$R$51,3,1))))</f>
        <v>4.6219424652338414E-2</v>
      </c>
      <c r="F2" s="87">
        <f>ROUND(E2,8)</f>
        <v>4.6219419999999997E-2</v>
      </c>
      <c r="G2" s="44" t="s">
        <v>249</v>
      </c>
      <c r="H2" s="40"/>
      <c r="I2" s="40"/>
      <c r="J2" s="69">
        <f t="shared" ref="J2:J64" si="0">+D2</f>
        <v>3.1315976593185545E-2</v>
      </c>
      <c r="K2" s="70">
        <f>F2-J2</f>
        <v>1.4903443406814453E-2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1">
        <v>3.1315976593185545E-2</v>
      </c>
      <c r="E3" s="87">
        <f t="shared" ref="E3:E66" si="1">IF(AND(G3="X",D3&lt;$N$17),VLOOKUP(D3,$N$7:$Q$51,4,1),IF(D3&lt;$N$17,VLOOKUP(D3,$N$7:$P$51,3,1),IF(G3="X",VLOOKUP(D3,$N$7:$R$51,4,1),VLOOKUP(D3,$N$7:$R$51,3,1))))</f>
        <v>4.6219424652338414E-2</v>
      </c>
      <c r="F3" s="87">
        <f t="shared" ref="F3:F66" si="2">ROUND(E3,8)</f>
        <v>4.6219419999999997E-2</v>
      </c>
      <c r="G3" s="44" t="s">
        <v>249</v>
      </c>
      <c r="H3" s="40"/>
      <c r="I3" s="40"/>
      <c r="J3" s="69">
        <f t="shared" si="0"/>
        <v>3.1315976593185545E-2</v>
      </c>
      <c r="K3" s="70">
        <f t="shared" ref="K3:K64" si="3">F3-J3</f>
        <v>1.4903443406814453E-2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2">
        <v>6.7419960360442524E-2</v>
      </c>
      <c r="E4" s="87">
        <f t="shared" si="1"/>
        <v>7.4213573251730378E-2</v>
      </c>
      <c r="F4" s="87">
        <f t="shared" si="2"/>
        <v>7.4213570000000006E-2</v>
      </c>
      <c r="G4" s="78"/>
      <c r="H4" s="40"/>
      <c r="I4" s="40"/>
      <c r="J4" s="69">
        <f t="shared" si="0"/>
        <v>6.7419960360442524E-2</v>
      </c>
      <c r="K4" s="70">
        <f t="shared" si="3"/>
        <v>6.7936096395574824E-3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1">
        <v>9.4698396085071464E-3</v>
      </c>
      <c r="E5" s="87">
        <f t="shared" si="1"/>
        <v>4.510728707938038E-2</v>
      </c>
      <c r="F5" s="87">
        <f t="shared" si="2"/>
        <v>4.5107290000000001E-2</v>
      </c>
      <c r="G5" s="44" t="s">
        <v>249</v>
      </c>
      <c r="H5" s="40"/>
      <c r="I5" s="40"/>
      <c r="J5" s="69">
        <f t="shared" si="0"/>
        <v>9.4698396085071464E-3</v>
      </c>
      <c r="K5" s="70">
        <f t="shared" si="3"/>
        <v>3.5637450391492853E-2</v>
      </c>
      <c r="L5" s="40"/>
      <c r="M5" s="40"/>
      <c r="N5" s="3" t="s">
        <v>286</v>
      </c>
      <c r="O5" s="111">
        <v>7.8061792129368313E-3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1">
        <v>3.1315976593185545E-2</v>
      </c>
      <c r="E6" s="87">
        <f t="shared" si="1"/>
        <v>4.6219424652338414E-2</v>
      </c>
      <c r="F6" s="87">
        <f t="shared" si="2"/>
        <v>4.6219419999999997E-2</v>
      </c>
      <c r="G6" s="44" t="s">
        <v>249</v>
      </c>
      <c r="H6" s="40"/>
      <c r="I6" s="40"/>
      <c r="J6" s="69">
        <f t="shared" si="0"/>
        <v>3.1315976593185545E-2</v>
      </c>
      <c r="K6" s="70">
        <f t="shared" si="3"/>
        <v>1.4903443406814453E-2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2">
        <v>3.1315976593185545E-2</v>
      </c>
      <c r="E7" s="87">
        <f t="shared" si="1"/>
        <v>4.6219424652338414E-2</v>
      </c>
      <c r="F7" s="87">
        <f t="shared" si="2"/>
        <v>4.6219419999999997E-2</v>
      </c>
      <c r="G7" s="44" t="s">
        <v>249</v>
      </c>
      <c r="H7" s="40"/>
      <c r="I7" s="40"/>
      <c r="J7" s="69">
        <f t="shared" si="0"/>
        <v>3.1315976593185545E-2</v>
      </c>
      <c r="K7" s="70">
        <f t="shared" si="3"/>
        <v>1.4903443406814453E-2</v>
      </c>
      <c r="L7" s="40"/>
      <c r="M7" s="142" t="s">
        <v>287</v>
      </c>
      <c r="N7" s="50">
        <v>0</v>
      </c>
      <c r="O7" s="33"/>
      <c r="P7" s="64">
        <v>2.0970031966837506E-2</v>
      </c>
      <c r="Q7" s="31">
        <f t="shared" ref="Q7:Q34" si="4">+P9</f>
        <v>4.510728707938038E-2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2">
        <v>9.4698396085071464E-3</v>
      </c>
      <c r="E8" s="87">
        <f t="shared" si="1"/>
        <v>4.510728707938038E-2</v>
      </c>
      <c r="F8" s="87">
        <f t="shared" si="2"/>
        <v>4.5107290000000001E-2</v>
      </c>
      <c r="G8" s="44" t="s">
        <v>249</v>
      </c>
      <c r="H8" s="40"/>
      <c r="I8" s="40"/>
      <c r="J8" s="69">
        <f t="shared" si="0"/>
        <v>9.4698396085071464E-3</v>
      </c>
      <c r="K8" s="70">
        <f t="shared" si="3"/>
        <v>3.5637450391492853E-2</v>
      </c>
      <c r="L8" s="40"/>
      <c r="M8" s="143"/>
      <c r="N8" s="99">
        <v>2.0970031966837506E-2</v>
      </c>
      <c r="O8" s="31"/>
      <c r="P8" s="65">
        <v>4.1231846183043951E-2</v>
      </c>
      <c r="Q8" s="31">
        <f t="shared" si="4"/>
        <v>4.6219424652338414E-2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2">
        <v>1.9499692423717779E-2</v>
      </c>
      <c r="E9" s="87">
        <f t="shared" si="1"/>
        <v>4.510728707938038E-2</v>
      </c>
      <c r="F9" s="87">
        <f t="shared" si="2"/>
        <v>4.5107290000000001E-2</v>
      </c>
      <c r="G9" s="44" t="s">
        <v>249</v>
      </c>
      <c r="H9" s="40"/>
      <c r="I9" s="40"/>
      <c r="J9" s="69">
        <f t="shared" si="0"/>
        <v>1.9499692423717779E-2</v>
      </c>
      <c r="K9" s="70">
        <f t="shared" si="3"/>
        <v>2.5607597576282223E-2</v>
      </c>
      <c r="L9" s="40"/>
      <c r="M9" s="143"/>
      <c r="N9" s="99">
        <v>4.1231846183043951E-2</v>
      </c>
      <c r="O9" s="31"/>
      <c r="P9" s="65">
        <v>4.510728707938038E-2</v>
      </c>
      <c r="Q9" s="31">
        <f t="shared" si="4"/>
        <v>5.3130402803291898E-2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2">
        <v>1.0685401461456025E-2</v>
      </c>
      <c r="E10" s="87">
        <f t="shared" si="1"/>
        <v>4.510728707938038E-2</v>
      </c>
      <c r="F10" s="87">
        <f t="shared" si="2"/>
        <v>4.5107290000000001E-2</v>
      </c>
      <c r="G10" s="44" t="s">
        <v>249</v>
      </c>
      <c r="H10" s="40"/>
      <c r="I10" s="40"/>
      <c r="J10" s="69">
        <f t="shared" si="0"/>
        <v>1.0685401461456025E-2</v>
      </c>
      <c r="K10" s="70">
        <f t="shared" si="3"/>
        <v>3.4421888538543978E-2</v>
      </c>
      <c r="L10" s="40"/>
      <c r="M10" s="143"/>
      <c r="N10" s="99">
        <v>4.510728707938038E-2</v>
      </c>
      <c r="O10" s="31"/>
      <c r="P10" s="65">
        <v>4.6219424652338414E-2</v>
      </c>
      <c r="Q10" s="31">
        <f t="shared" si="4"/>
        <v>6.042344645359022E-2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2">
        <v>1.0685401461456025E-2</v>
      </c>
      <c r="E11" s="87">
        <f t="shared" si="1"/>
        <v>4.510728707938038E-2</v>
      </c>
      <c r="F11" s="87">
        <f t="shared" si="2"/>
        <v>4.5107290000000001E-2</v>
      </c>
      <c r="G11" s="44" t="s">
        <v>249</v>
      </c>
      <c r="H11" s="40"/>
      <c r="I11" s="40"/>
      <c r="J11" s="69">
        <f t="shared" si="0"/>
        <v>1.0685401461456025E-2</v>
      </c>
      <c r="K11" s="70">
        <f t="shared" si="3"/>
        <v>3.4421888538543978E-2</v>
      </c>
      <c r="L11" s="40"/>
      <c r="M11" s="143"/>
      <c r="N11" s="99">
        <v>4.6219424652338414E-2</v>
      </c>
      <c r="O11" s="31"/>
      <c r="P11" s="65">
        <v>5.3130402803291898E-2</v>
      </c>
      <c r="Q11" s="31">
        <f t="shared" si="4"/>
        <v>6.5674500848549228E-2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2">
        <v>1.0685401461456025E-2</v>
      </c>
      <c r="E12" s="87">
        <f t="shared" si="1"/>
        <v>4.510728707938038E-2</v>
      </c>
      <c r="F12" s="87">
        <f t="shared" si="2"/>
        <v>4.5107290000000001E-2</v>
      </c>
      <c r="G12" s="44" t="s">
        <v>249</v>
      </c>
      <c r="H12" s="40"/>
      <c r="I12" s="40"/>
      <c r="J12" s="69">
        <f t="shared" si="0"/>
        <v>1.0685401461456025E-2</v>
      </c>
      <c r="K12" s="70">
        <f t="shared" si="3"/>
        <v>3.4421888538543978E-2</v>
      </c>
      <c r="L12" s="40"/>
      <c r="M12" s="143"/>
      <c r="N12" s="99">
        <v>5.3130402803291898E-2</v>
      </c>
      <c r="O12" s="31"/>
      <c r="P12" s="65">
        <v>6.042344645359022E-2</v>
      </c>
      <c r="Q12" s="31">
        <f>+P14</f>
        <v>7.4213573251730378E-2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2">
        <v>1.0685401461456025E-2</v>
      </c>
      <c r="E13" s="87">
        <f t="shared" si="1"/>
        <v>4.510728707938038E-2</v>
      </c>
      <c r="F13" s="87">
        <f t="shared" si="2"/>
        <v>4.5107290000000001E-2</v>
      </c>
      <c r="G13" s="44" t="s">
        <v>249</v>
      </c>
      <c r="H13" s="40"/>
      <c r="I13" s="40"/>
      <c r="J13" s="69">
        <f t="shared" si="0"/>
        <v>1.0685401461456025E-2</v>
      </c>
      <c r="K13" s="70">
        <f t="shared" si="3"/>
        <v>3.4421888538543978E-2</v>
      </c>
      <c r="L13" s="40"/>
      <c r="M13" s="143"/>
      <c r="N13" s="99">
        <v>6.042344645359022E-2</v>
      </c>
      <c r="O13" s="31"/>
      <c r="P13" s="65">
        <v>6.5674500848549228E-2</v>
      </c>
      <c r="Q13" s="31">
        <f t="shared" si="4"/>
        <v>7.9070174998893308E-2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2">
        <v>3.6767234603795225E-2</v>
      </c>
      <c r="E14" s="87">
        <f t="shared" si="1"/>
        <v>4.6219424652338414E-2</v>
      </c>
      <c r="F14" s="87">
        <f t="shared" si="2"/>
        <v>4.6219419999999997E-2</v>
      </c>
      <c r="G14" s="44" t="s">
        <v>249</v>
      </c>
      <c r="H14" s="40"/>
      <c r="I14" s="40"/>
      <c r="J14" s="69">
        <f t="shared" si="0"/>
        <v>3.6767234603795225E-2</v>
      </c>
      <c r="K14" s="70">
        <f t="shared" si="3"/>
        <v>9.4521853962047722E-3</v>
      </c>
      <c r="L14" s="40"/>
      <c r="M14" s="143"/>
      <c r="N14" s="99">
        <v>6.5674500848549228E-2</v>
      </c>
      <c r="O14" s="31"/>
      <c r="P14" s="65">
        <v>7.4213573251730378E-2</v>
      </c>
      <c r="Q14" s="31">
        <f t="shared" si="4"/>
        <v>9.122564488326898E-2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2">
        <v>9.4698396085071464E-3</v>
      </c>
      <c r="E15" s="87">
        <f t="shared" si="1"/>
        <v>4.510728707938038E-2</v>
      </c>
      <c r="F15" s="87">
        <f t="shared" si="2"/>
        <v>4.5107290000000001E-2</v>
      </c>
      <c r="G15" s="44" t="s">
        <v>249</v>
      </c>
      <c r="H15" s="40"/>
      <c r="I15" s="40"/>
      <c r="J15" s="69">
        <f t="shared" si="0"/>
        <v>9.4698396085071464E-3</v>
      </c>
      <c r="K15" s="70">
        <f t="shared" si="3"/>
        <v>3.5637450391492853E-2</v>
      </c>
      <c r="L15" s="40"/>
      <c r="M15" s="143"/>
      <c r="N15" s="99">
        <v>7.4213573251730378E-2</v>
      </c>
      <c r="O15" s="31"/>
      <c r="P15" s="65">
        <v>7.9070174998893308E-2</v>
      </c>
      <c r="Q15" s="31">
        <f t="shared" si="4"/>
        <v>9.9031824096205812E-2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2">
        <v>2.2622347958819369E-2</v>
      </c>
      <c r="E16" s="87">
        <f t="shared" si="1"/>
        <v>4.6219424652338414E-2</v>
      </c>
      <c r="F16" s="87">
        <f t="shared" si="2"/>
        <v>4.6219419999999997E-2</v>
      </c>
      <c r="G16" s="44" t="s">
        <v>249</v>
      </c>
      <c r="H16" s="40"/>
      <c r="I16" s="40"/>
      <c r="J16" s="69">
        <f t="shared" si="0"/>
        <v>2.2622347958819369E-2</v>
      </c>
      <c r="K16" s="70">
        <f t="shared" si="3"/>
        <v>2.3597072041180629E-2</v>
      </c>
      <c r="L16" s="45"/>
      <c r="M16" s="143"/>
      <c r="N16" s="99">
        <v>7.9070174998893308E-2</v>
      </c>
      <c r="O16" s="31"/>
      <c r="P16" s="66">
        <v>9.122564488326898E-2</v>
      </c>
      <c r="Q16" s="31">
        <f t="shared" si="4"/>
        <v>0.10828554495803168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2">
        <v>9.4698396085071464E-3</v>
      </c>
      <c r="E17" s="87">
        <f t="shared" si="1"/>
        <v>4.510728707938038E-2</v>
      </c>
      <c r="F17" s="87">
        <f t="shared" si="2"/>
        <v>4.5107290000000001E-2</v>
      </c>
      <c r="G17" s="44" t="s">
        <v>249</v>
      </c>
      <c r="H17" s="40"/>
      <c r="I17" s="40"/>
      <c r="J17" s="69">
        <f t="shared" si="0"/>
        <v>9.4698396085071464E-3</v>
      </c>
      <c r="K17" s="70">
        <f t="shared" si="3"/>
        <v>3.5637450391492853E-2</v>
      </c>
      <c r="L17" s="45"/>
      <c r="M17" s="144"/>
      <c r="N17" s="99">
        <v>9.122564488326898E-2</v>
      </c>
      <c r="O17" s="31"/>
      <c r="P17" s="54">
        <f>+N17+$O$5</f>
        <v>9.9031824096205812E-2</v>
      </c>
      <c r="Q17" s="47">
        <f t="shared" si="4"/>
        <v>0.10938984079023388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2">
        <v>7.8369194877028925E-2</v>
      </c>
      <c r="E18" s="87">
        <f t="shared" si="1"/>
        <v>7.9070174998893308E-2</v>
      </c>
      <c r="F18" s="87">
        <f t="shared" si="2"/>
        <v>7.9070169999999995E-2</v>
      </c>
      <c r="G18" s="78"/>
      <c r="H18" s="40"/>
      <c r="I18" s="40"/>
      <c r="J18" s="69">
        <f t="shared" si="0"/>
        <v>7.8369194877028925E-2</v>
      </c>
      <c r="K18" s="70">
        <f t="shared" si="3"/>
        <v>7.0097512297107034E-4</v>
      </c>
      <c r="L18" s="45"/>
      <c r="M18" s="40"/>
      <c r="N18" s="54">
        <v>0.10047936574509485</v>
      </c>
      <c r="O18" s="47"/>
      <c r="P18" s="54">
        <f t="shared" ref="P18:P34" si="5">+N18+$O$5</f>
        <v>0.10828554495803168</v>
      </c>
      <c r="Q18" s="47">
        <f t="shared" si="4"/>
        <v>0.11346044224334065</v>
      </c>
      <c r="R18" s="85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2">
        <v>9.4698396085071464E-3</v>
      </c>
      <c r="E19" s="87">
        <f t="shared" si="1"/>
        <v>4.510728707938038E-2</v>
      </c>
      <c r="F19" s="87">
        <f t="shared" si="2"/>
        <v>4.5107290000000001E-2</v>
      </c>
      <c r="G19" s="44" t="s">
        <v>249</v>
      </c>
      <c r="H19" s="40"/>
      <c r="I19" s="40"/>
      <c r="J19" s="69">
        <f t="shared" si="0"/>
        <v>9.4698396085071464E-3</v>
      </c>
      <c r="K19" s="70">
        <f t="shared" si="3"/>
        <v>3.5637450391492853E-2</v>
      </c>
      <c r="L19" s="45"/>
      <c r="M19" s="40"/>
      <c r="N19" s="54">
        <v>0.10158366157729705</v>
      </c>
      <c r="O19" s="47"/>
      <c r="P19" s="54">
        <f t="shared" si="5"/>
        <v>0.10938984079023388</v>
      </c>
      <c r="Q19" s="47">
        <f t="shared" si="4"/>
        <v>0.1171689533163609</v>
      </c>
      <c r="R19" s="85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2">
        <v>9.4698396085071464E-3</v>
      </c>
      <c r="E20" s="87">
        <f t="shared" si="1"/>
        <v>4.510728707938038E-2</v>
      </c>
      <c r="F20" s="87">
        <f t="shared" si="2"/>
        <v>4.5107290000000001E-2</v>
      </c>
      <c r="G20" s="44" t="s">
        <v>249</v>
      </c>
      <c r="H20" s="40"/>
      <c r="I20" s="40"/>
      <c r="J20" s="69">
        <f t="shared" si="0"/>
        <v>9.4698396085071464E-3</v>
      </c>
      <c r="K20" s="70">
        <f t="shared" si="3"/>
        <v>3.5637450391492853E-2</v>
      </c>
      <c r="L20" s="45"/>
      <c r="M20" s="40"/>
      <c r="N20" s="54">
        <v>0.10565426303040382</v>
      </c>
      <c r="O20" s="47"/>
      <c r="P20" s="54">
        <f t="shared" si="5"/>
        <v>0.11346044224334065</v>
      </c>
      <c r="Q20" s="47">
        <f t="shared" si="4"/>
        <v>0.11747763108872253</v>
      </c>
      <c r="R20" s="86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2">
        <v>9.4698396085071464E-3</v>
      </c>
      <c r="E21" s="87">
        <f t="shared" si="1"/>
        <v>4.510728707938038E-2</v>
      </c>
      <c r="F21" s="87">
        <f t="shared" si="2"/>
        <v>4.5107290000000001E-2</v>
      </c>
      <c r="G21" s="44" t="s">
        <v>249</v>
      </c>
      <c r="H21" s="40"/>
      <c r="I21" s="40"/>
      <c r="J21" s="69">
        <f t="shared" si="0"/>
        <v>9.4698396085071464E-3</v>
      </c>
      <c r="K21" s="70">
        <f t="shared" si="3"/>
        <v>3.5637450391492853E-2</v>
      </c>
      <c r="L21" s="45"/>
      <c r="M21" s="40"/>
      <c r="N21" s="54">
        <v>0.10936277410342407</v>
      </c>
      <c r="O21" s="47"/>
      <c r="P21" s="54">
        <f t="shared" si="5"/>
        <v>0.1171689533163609</v>
      </c>
      <c r="Q21" s="47">
        <f t="shared" si="4"/>
        <v>0.11753354490182191</v>
      </c>
      <c r="R21" s="86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2">
        <v>9.4698396085071464E-3</v>
      </c>
      <c r="E22" s="87">
        <f t="shared" si="1"/>
        <v>4.510728707938038E-2</v>
      </c>
      <c r="F22" s="87">
        <f t="shared" si="2"/>
        <v>4.5107290000000001E-2</v>
      </c>
      <c r="G22" s="44" t="s">
        <v>249</v>
      </c>
      <c r="H22" s="40"/>
      <c r="I22" s="40"/>
      <c r="J22" s="69">
        <f t="shared" si="0"/>
        <v>9.4698396085071464E-3</v>
      </c>
      <c r="K22" s="70">
        <f t="shared" si="3"/>
        <v>3.5637450391492853E-2</v>
      </c>
      <c r="L22" s="45"/>
      <c r="M22" s="40"/>
      <c r="N22" s="54">
        <v>0.1096714518757857</v>
      </c>
      <c r="O22" s="47"/>
      <c r="P22" s="54">
        <f t="shared" si="5"/>
        <v>0.11747763108872253</v>
      </c>
      <c r="Q22" s="47">
        <f t="shared" si="4"/>
        <v>0.12804066412580031</v>
      </c>
      <c r="R22" s="86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2">
        <v>9.4698396085071464E-3</v>
      </c>
      <c r="E23" s="87">
        <f t="shared" si="1"/>
        <v>4.510728707938038E-2</v>
      </c>
      <c r="F23" s="87">
        <f t="shared" si="2"/>
        <v>4.5107290000000001E-2</v>
      </c>
      <c r="G23" s="44" t="s">
        <v>249</v>
      </c>
      <c r="H23" s="40"/>
      <c r="I23" s="40"/>
      <c r="J23" s="69">
        <f t="shared" si="0"/>
        <v>9.4698396085071464E-3</v>
      </c>
      <c r="K23" s="70">
        <f t="shared" si="3"/>
        <v>3.5637450391492853E-2</v>
      </c>
      <c r="L23" s="45"/>
      <c r="M23" s="40"/>
      <c r="N23" s="54">
        <v>0.10972736568888508</v>
      </c>
      <c r="O23" s="47"/>
      <c r="P23" s="54">
        <f t="shared" si="5"/>
        <v>0.11753354490182191</v>
      </c>
      <c r="Q23" s="47">
        <f t="shared" si="4"/>
        <v>0.12815709798303171</v>
      </c>
      <c r="R23" s="86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2">
        <v>9.4698396085071464E-3</v>
      </c>
      <c r="E24" s="87">
        <f t="shared" si="1"/>
        <v>4.510728707938038E-2</v>
      </c>
      <c r="F24" s="87">
        <f t="shared" si="2"/>
        <v>4.5107290000000001E-2</v>
      </c>
      <c r="G24" s="44" t="s">
        <v>249</v>
      </c>
      <c r="H24" s="40"/>
      <c r="I24" s="40"/>
      <c r="J24" s="69">
        <f t="shared" si="0"/>
        <v>9.4698396085071464E-3</v>
      </c>
      <c r="K24" s="70">
        <f t="shared" si="3"/>
        <v>3.5637450391492853E-2</v>
      </c>
      <c r="L24" s="45"/>
      <c r="M24" s="40"/>
      <c r="N24" s="54">
        <v>0.12023448491286348</v>
      </c>
      <c r="O24" s="47"/>
      <c r="P24" s="54">
        <f t="shared" si="5"/>
        <v>0.12804066412580031</v>
      </c>
      <c r="Q24" s="47">
        <f t="shared" si="4"/>
        <v>0.12815831945363135</v>
      </c>
      <c r="R24" s="86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2">
        <v>9.4698396085071464E-3</v>
      </c>
      <c r="E25" s="87">
        <f t="shared" si="1"/>
        <v>4.510728707938038E-2</v>
      </c>
      <c r="F25" s="87">
        <f t="shared" si="2"/>
        <v>4.5107290000000001E-2</v>
      </c>
      <c r="G25" s="44" t="s">
        <v>249</v>
      </c>
      <c r="H25" s="40"/>
      <c r="I25" s="40"/>
      <c r="J25" s="69">
        <f t="shared" si="0"/>
        <v>9.4698396085071464E-3</v>
      </c>
      <c r="K25" s="70">
        <f t="shared" si="3"/>
        <v>3.5637450391492853E-2</v>
      </c>
      <c r="L25" s="45"/>
      <c r="M25" s="40"/>
      <c r="N25" s="54">
        <v>0.12035091877009488</v>
      </c>
      <c r="O25" s="47"/>
      <c r="P25" s="54">
        <f t="shared" si="5"/>
        <v>0.12815709798303171</v>
      </c>
      <c r="Q25" s="47">
        <f t="shared" si="4"/>
        <v>0.12970204818103234</v>
      </c>
      <c r="R25" s="86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2">
        <v>9.4698396085071464E-3</v>
      </c>
      <c r="E26" s="87">
        <f t="shared" si="1"/>
        <v>4.510728707938038E-2</v>
      </c>
      <c r="F26" s="87">
        <f t="shared" si="2"/>
        <v>4.5107290000000001E-2</v>
      </c>
      <c r="G26" s="44" t="s">
        <v>249</v>
      </c>
      <c r="H26" s="40"/>
      <c r="I26" s="40"/>
      <c r="J26" s="69">
        <f t="shared" si="0"/>
        <v>9.4698396085071464E-3</v>
      </c>
      <c r="K26" s="70">
        <f t="shared" si="3"/>
        <v>3.5637450391492853E-2</v>
      </c>
      <c r="L26" s="45"/>
      <c r="M26" s="40"/>
      <c r="N26" s="54">
        <v>0.12035214024069452</v>
      </c>
      <c r="O26" s="47"/>
      <c r="P26" s="54">
        <f t="shared" si="5"/>
        <v>0.12815831945363135</v>
      </c>
      <c r="Q26" s="47">
        <f t="shared" si="4"/>
        <v>0.13821267998787301</v>
      </c>
      <c r="R26" s="86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2">
        <v>6.8141219612265602E-2</v>
      </c>
      <c r="E27" s="87">
        <f t="shared" si="1"/>
        <v>7.4213573251730378E-2</v>
      </c>
      <c r="F27" s="87">
        <f t="shared" si="2"/>
        <v>7.4213570000000006E-2</v>
      </c>
      <c r="G27" s="78"/>
      <c r="H27" s="40"/>
      <c r="I27" s="40"/>
      <c r="J27" s="69">
        <f t="shared" si="0"/>
        <v>6.8141219612265602E-2</v>
      </c>
      <c r="K27" s="70">
        <f t="shared" si="3"/>
        <v>6.0723503877344043E-3</v>
      </c>
      <c r="L27" s="45"/>
      <c r="M27" s="40"/>
      <c r="N27" s="54">
        <v>0.12189586896809551</v>
      </c>
      <c r="O27" s="47"/>
      <c r="P27" s="54">
        <f t="shared" si="5"/>
        <v>0.12970204818103234</v>
      </c>
      <c r="Q27" s="47">
        <f t="shared" si="4"/>
        <v>0.13916768539450433</v>
      </c>
      <c r="R27" s="86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2">
        <v>7.8248142973967996E-2</v>
      </c>
      <c r="E28" s="87">
        <f t="shared" si="1"/>
        <v>7.9070174998893308E-2</v>
      </c>
      <c r="F28" s="87">
        <f t="shared" si="2"/>
        <v>7.9070169999999995E-2</v>
      </c>
      <c r="G28" s="78"/>
      <c r="H28" s="40"/>
      <c r="I28" s="40"/>
      <c r="J28" s="69">
        <f t="shared" si="0"/>
        <v>7.8248142973967996E-2</v>
      </c>
      <c r="K28" s="70">
        <f t="shared" si="3"/>
        <v>8.2202702603199895E-4</v>
      </c>
      <c r="L28" s="45"/>
      <c r="M28" s="40"/>
      <c r="N28" s="54">
        <v>0.13040650077493618</v>
      </c>
      <c r="O28" s="47"/>
      <c r="P28" s="54">
        <f t="shared" si="5"/>
        <v>0.13821267998787301</v>
      </c>
      <c r="Q28" s="47">
        <f t="shared" si="4"/>
        <v>0.16127686460420174</v>
      </c>
      <c r="R28" s="86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2">
        <v>9.4698396085071464E-3</v>
      </c>
      <c r="E29" s="87">
        <f t="shared" si="1"/>
        <v>4.510728707938038E-2</v>
      </c>
      <c r="F29" s="87">
        <f t="shared" si="2"/>
        <v>4.5107290000000001E-2</v>
      </c>
      <c r="G29" s="44" t="s">
        <v>249</v>
      </c>
      <c r="H29" s="40"/>
      <c r="I29" s="75"/>
      <c r="J29" s="69">
        <f t="shared" si="0"/>
        <v>9.4698396085071464E-3</v>
      </c>
      <c r="K29" s="70">
        <f t="shared" si="3"/>
        <v>3.5637450391492853E-2</v>
      </c>
      <c r="L29" s="45"/>
      <c r="M29" s="40"/>
      <c r="N29" s="54">
        <v>0.1313615061815675</v>
      </c>
      <c r="O29" s="47"/>
      <c r="P29" s="54">
        <f t="shared" si="5"/>
        <v>0.13916768539450433</v>
      </c>
      <c r="Q29" s="47">
        <f t="shared" si="4"/>
        <v>0.17037321485964288</v>
      </c>
      <c r="R29" s="86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2">
        <v>9.4698396085071464E-3</v>
      </c>
      <c r="E30" s="87">
        <f t="shared" si="1"/>
        <v>4.510728707938038E-2</v>
      </c>
      <c r="F30" s="87">
        <f t="shared" si="2"/>
        <v>4.5107290000000001E-2</v>
      </c>
      <c r="G30" s="44" t="s">
        <v>249</v>
      </c>
      <c r="H30" s="40"/>
      <c r="I30" s="75"/>
      <c r="J30" s="69">
        <f t="shared" si="0"/>
        <v>9.4698396085071464E-3</v>
      </c>
      <c r="K30" s="70">
        <f t="shared" si="3"/>
        <v>3.5637450391492853E-2</v>
      </c>
      <c r="L30" s="45"/>
      <c r="M30" s="40"/>
      <c r="N30" s="54">
        <v>0.1534706853912649</v>
      </c>
      <c r="O30" s="47"/>
      <c r="P30" s="54">
        <f t="shared" si="5"/>
        <v>0.16127686460420174</v>
      </c>
      <c r="Q30" s="47">
        <f t="shared" si="4"/>
        <v>0.17083232787975655</v>
      </c>
      <c r="R30" s="86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2">
        <v>9.4698396085071464E-3</v>
      </c>
      <c r="E31" s="87">
        <f t="shared" si="1"/>
        <v>4.510728707938038E-2</v>
      </c>
      <c r="F31" s="87">
        <f t="shared" si="2"/>
        <v>4.5107290000000001E-2</v>
      </c>
      <c r="G31" s="44" t="s">
        <v>249</v>
      </c>
      <c r="H31" s="40"/>
      <c r="I31" s="76"/>
      <c r="J31" s="69">
        <f t="shared" si="0"/>
        <v>9.4698396085071464E-3</v>
      </c>
      <c r="K31" s="70">
        <f t="shared" si="3"/>
        <v>3.5637450391492853E-2</v>
      </c>
      <c r="L31" s="45"/>
      <c r="M31" s="40"/>
      <c r="N31" s="54">
        <v>0.16256703564670605</v>
      </c>
      <c r="O31" s="47"/>
      <c r="P31" s="54">
        <f t="shared" si="5"/>
        <v>0.17037321485964288</v>
      </c>
      <c r="Q31" s="47">
        <f t="shared" si="4"/>
        <v>0.17188737106181412</v>
      </c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2">
        <v>9.4698396085071464E-3</v>
      </c>
      <c r="E32" s="87">
        <f t="shared" si="1"/>
        <v>4.510728707938038E-2</v>
      </c>
      <c r="F32" s="87">
        <f t="shared" si="2"/>
        <v>4.5107290000000001E-2</v>
      </c>
      <c r="G32" s="44" t="s">
        <v>249</v>
      </c>
      <c r="H32" s="40"/>
      <c r="I32" s="77"/>
      <c r="J32" s="69">
        <f t="shared" si="0"/>
        <v>9.4698396085071464E-3</v>
      </c>
      <c r="K32" s="70">
        <f t="shared" si="3"/>
        <v>3.5637450391492853E-2</v>
      </c>
      <c r="L32" s="45"/>
      <c r="M32" s="40"/>
      <c r="N32" s="54">
        <v>0.16302614866681972</v>
      </c>
      <c r="O32" s="47"/>
      <c r="P32" s="54">
        <f t="shared" si="5"/>
        <v>0.17083232787975655</v>
      </c>
      <c r="Q32" s="47">
        <f t="shared" si="4"/>
        <v>0.17599276242754486</v>
      </c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2">
        <v>9.4698396085071464E-3</v>
      </c>
      <c r="E33" s="87">
        <f t="shared" si="1"/>
        <v>4.510728707938038E-2</v>
      </c>
      <c r="F33" s="87">
        <f t="shared" si="2"/>
        <v>4.5107290000000001E-2</v>
      </c>
      <c r="G33" s="44" t="s">
        <v>249</v>
      </c>
      <c r="H33" s="40"/>
      <c r="I33" s="40"/>
      <c r="J33" s="69">
        <f t="shared" si="0"/>
        <v>9.4698396085071464E-3</v>
      </c>
      <c r="K33" s="70">
        <f t="shared" si="3"/>
        <v>3.5637450391492853E-2</v>
      </c>
      <c r="L33" s="45"/>
      <c r="M33" s="40"/>
      <c r="N33" s="54">
        <v>0.16408119184887729</v>
      </c>
      <c r="O33" s="47"/>
      <c r="P33" s="54">
        <f t="shared" si="5"/>
        <v>0.17188737106181412</v>
      </c>
      <c r="Q33" s="47">
        <f t="shared" si="4"/>
        <v>0.18868995788706153</v>
      </c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2">
        <v>9.4698396085071464E-3</v>
      </c>
      <c r="E34" s="87">
        <f t="shared" si="1"/>
        <v>4.510728707938038E-2</v>
      </c>
      <c r="F34" s="87">
        <f t="shared" si="2"/>
        <v>4.5107290000000001E-2</v>
      </c>
      <c r="G34" s="44" t="s">
        <v>249</v>
      </c>
      <c r="H34" s="40"/>
      <c r="I34" s="40"/>
      <c r="J34" s="69">
        <f t="shared" si="0"/>
        <v>9.4698396085071464E-3</v>
      </c>
      <c r="K34" s="70">
        <f t="shared" si="3"/>
        <v>3.5637450391492853E-2</v>
      </c>
      <c r="L34" s="45"/>
      <c r="M34" s="40"/>
      <c r="N34" s="54">
        <v>0.16818658321460803</v>
      </c>
      <c r="O34" s="47"/>
      <c r="P34" s="54">
        <f t="shared" si="5"/>
        <v>0.17599276242754486</v>
      </c>
      <c r="Q34" s="47">
        <f t="shared" si="4"/>
        <v>0.18885387634126335</v>
      </c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2">
        <v>0.20253726701241148</v>
      </c>
      <c r="E35" s="87">
        <f t="shared" si="1"/>
        <v>0.21034344622534831</v>
      </c>
      <c r="F35" s="87">
        <f t="shared" si="2"/>
        <v>0.21034344999999999</v>
      </c>
      <c r="G35" s="78"/>
      <c r="H35" s="40"/>
      <c r="I35" s="40"/>
      <c r="J35" s="69">
        <f t="shared" si="0"/>
        <v>0.20253726701241148</v>
      </c>
      <c r="K35" s="70">
        <f t="shared" si="3"/>
        <v>7.8061829875885058E-3</v>
      </c>
      <c r="L35" s="45"/>
      <c r="M35" s="40"/>
      <c r="N35" s="54">
        <v>0.1808837786741247</v>
      </c>
      <c r="O35" s="47"/>
      <c r="P35" s="54">
        <f t="shared" ref="P35:P43" si="6">+N35+$O$5</f>
        <v>0.18868995788706153</v>
      </c>
      <c r="Q35" s="47">
        <f t="shared" ref="Q35:Q40" si="7">+P37</f>
        <v>0.19804706535014266</v>
      </c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2">
        <v>0.20253726701241148</v>
      </c>
      <c r="E36" s="87">
        <f t="shared" si="1"/>
        <v>0.21034344622534831</v>
      </c>
      <c r="F36" s="87">
        <f t="shared" si="2"/>
        <v>0.21034344999999999</v>
      </c>
      <c r="G36" s="78"/>
      <c r="H36" s="40"/>
      <c r="I36" s="40"/>
      <c r="J36" s="69">
        <f t="shared" si="0"/>
        <v>0.20253726701241148</v>
      </c>
      <c r="K36" s="70">
        <f t="shared" si="3"/>
        <v>7.8061829875885058E-3</v>
      </c>
      <c r="L36" s="45"/>
      <c r="M36" s="40"/>
      <c r="N36" s="54">
        <v>0.18104769712832652</v>
      </c>
      <c r="O36" s="47"/>
      <c r="P36" s="54">
        <f t="shared" si="6"/>
        <v>0.18885387634126335</v>
      </c>
      <c r="Q36" s="47">
        <f t="shared" si="7"/>
        <v>0.21034344622534831</v>
      </c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2">
        <v>8.9432882518380927E-3</v>
      </c>
      <c r="E37" s="87">
        <f t="shared" si="1"/>
        <v>4.510728707938038E-2</v>
      </c>
      <c r="F37" s="87">
        <f t="shared" si="2"/>
        <v>4.5107290000000001E-2</v>
      </c>
      <c r="G37" s="44" t="s">
        <v>249</v>
      </c>
      <c r="H37" s="40"/>
      <c r="I37" s="40"/>
      <c r="J37" s="69">
        <f t="shared" si="0"/>
        <v>8.9432882518380927E-3</v>
      </c>
      <c r="K37" s="70">
        <f t="shared" si="3"/>
        <v>3.6164001748161909E-2</v>
      </c>
      <c r="L37" s="45"/>
      <c r="M37" s="40"/>
      <c r="N37" s="54">
        <v>0.19024088613720583</v>
      </c>
      <c r="O37" s="47"/>
      <c r="P37" s="54">
        <f t="shared" si="6"/>
        <v>0.19804706535014266</v>
      </c>
      <c r="Q37" s="47">
        <f t="shared" si="7"/>
        <v>0.22389173994913872</v>
      </c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2">
        <v>5.2886363641035411E-2</v>
      </c>
      <c r="E38" s="87">
        <f t="shared" si="1"/>
        <v>5.3130402803291898E-2</v>
      </c>
      <c r="F38" s="87">
        <f t="shared" si="2"/>
        <v>5.3130400000000001E-2</v>
      </c>
      <c r="G38" s="78"/>
      <c r="H38" s="40"/>
      <c r="I38" s="40"/>
      <c r="J38" s="69">
        <f t="shared" si="0"/>
        <v>5.2886363641035411E-2</v>
      </c>
      <c r="K38" s="70">
        <f t="shared" si="3"/>
        <v>2.4403635896459025E-4</v>
      </c>
      <c r="L38" s="45"/>
      <c r="M38" s="40"/>
      <c r="N38" s="54">
        <v>0.20253726701241148</v>
      </c>
      <c r="O38" s="47"/>
      <c r="P38" s="54">
        <f t="shared" si="6"/>
        <v>0.21034344622534831</v>
      </c>
      <c r="Q38" s="47">
        <f t="shared" si="7"/>
        <v>0.23076696616193992</v>
      </c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2">
        <v>5.2886363641035411E-2</v>
      </c>
      <c r="E39" s="87">
        <f t="shared" si="1"/>
        <v>5.3130402803291898E-2</v>
      </c>
      <c r="F39" s="87">
        <f t="shared" si="2"/>
        <v>5.3130400000000001E-2</v>
      </c>
      <c r="G39" s="78"/>
      <c r="H39" s="40"/>
      <c r="I39" s="40"/>
      <c r="J39" s="69">
        <f t="shared" si="0"/>
        <v>5.2886363641035411E-2</v>
      </c>
      <c r="K39" s="70">
        <f t="shared" si="3"/>
        <v>2.4403635896459025E-4</v>
      </c>
      <c r="L39" s="45"/>
      <c r="M39" s="40"/>
      <c r="N39" s="54">
        <v>0.21608556073620189</v>
      </c>
      <c r="O39" s="47"/>
      <c r="P39" s="54">
        <f t="shared" si="6"/>
        <v>0.22389173994913872</v>
      </c>
      <c r="Q39" s="47">
        <f t="shared" si="7"/>
        <v>0.24059704959665371</v>
      </c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2">
        <v>4.5177660289797431E-2</v>
      </c>
      <c r="E40" s="87">
        <f t="shared" si="1"/>
        <v>4.6219424652338414E-2</v>
      </c>
      <c r="F40" s="87">
        <f t="shared" si="2"/>
        <v>4.6219419999999997E-2</v>
      </c>
      <c r="G40" s="78"/>
      <c r="H40" s="40"/>
      <c r="I40" s="40"/>
      <c r="J40" s="69">
        <f t="shared" si="0"/>
        <v>4.5177660289797431E-2</v>
      </c>
      <c r="K40" s="70">
        <f t="shared" si="3"/>
        <v>1.0417597102025666E-3</v>
      </c>
      <c r="L40" s="45"/>
      <c r="M40" s="40"/>
      <c r="N40" s="54">
        <v>0.22296078694900309</v>
      </c>
      <c r="O40" s="47"/>
      <c r="P40" s="54">
        <f t="shared" si="6"/>
        <v>0.23076696616193992</v>
      </c>
      <c r="Q40" s="47">
        <f t="shared" si="7"/>
        <v>0.24537586086217461</v>
      </c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2">
        <v>5.3130402803291898E-2</v>
      </c>
      <c r="E41" s="87">
        <f t="shared" si="1"/>
        <v>6.042344645359022E-2</v>
      </c>
      <c r="F41" s="87">
        <f t="shared" si="2"/>
        <v>6.0423449999999997E-2</v>
      </c>
      <c r="G41" s="78"/>
      <c r="H41" s="40"/>
      <c r="I41" s="40"/>
      <c r="J41" s="69">
        <f t="shared" si="0"/>
        <v>5.3130402803291898E-2</v>
      </c>
      <c r="K41" s="70">
        <f t="shared" si="3"/>
        <v>7.2930471967080981E-3</v>
      </c>
      <c r="L41" s="45"/>
      <c r="M41" s="40"/>
      <c r="N41" s="54">
        <v>0.23279087038371687</v>
      </c>
      <c r="O41" s="47"/>
      <c r="P41" s="54">
        <f t="shared" si="6"/>
        <v>0.24059704959665371</v>
      </c>
      <c r="Q41" s="47">
        <f>+$P$43</f>
        <v>0.29935040695098136</v>
      </c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2">
        <v>5.3130402803291898E-2</v>
      </c>
      <c r="E42" s="87">
        <f t="shared" si="1"/>
        <v>6.042344645359022E-2</v>
      </c>
      <c r="F42" s="87">
        <f t="shared" si="2"/>
        <v>6.0423449999999997E-2</v>
      </c>
      <c r="G42" s="78"/>
      <c r="H42" s="40"/>
      <c r="I42" s="40"/>
      <c r="J42" s="69">
        <f t="shared" si="0"/>
        <v>5.3130402803291898E-2</v>
      </c>
      <c r="K42" s="70">
        <f t="shared" si="3"/>
        <v>7.2930471967080981E-3</v>
      </c>
      <c r="L42" s="45"/>
      <c r="M42" s="40"/>
      <c r="N42" s="54">
        <v>0.23756968164923778</v>
      </c>
      <c r="O42" s="47"/>
      <c r="P42" s="54">
        <f t="shared" si="6"/>
        <v>0.24537586086217461</v>
      </c>
      <c r="Q42" s="47">
        <f>+$P$43</f>
        <v>0.29935040695098136</v>
      </c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2">
        <v>7.0655362391447069E-2</v>
      </c>
      <c r="E43" s="87">
        <f t="shared" si="1"/>
        <v>7.4213573251730378E-2</v>
      </c>
      <c r="F43" s="88">
        <f t="shared" si="2"/>
        <v>7.4213570000000006E-2</v>
      </c>
      <c r="G43" s="78"/>
      <c r="H43" s="40"/>
      <c r="I43" s="40"/>
      <c r="J43" s="69">
        <f t="shared" si="0"/>
        <v>7.0655362391447069E-2</v>
      </c>
      <c r="K43" s="70">
        <f t="shared" si="3"/>
        <v>3.5582076085529379E-3</v>
      </c>
      <c r="L43" s="45"/>
      <c r="M43" s="40"/>
      <c r="N43" s="54">
        <v>0.29154422773804456</v>
      </c>
      <c r="O43" s="47"/>
      <c r="P43" s="54">
        <f t="shared" si="6"/>
        <v>0.29935040695098136</v>
      </c>
      <c r="Q43" s="47">
        <f>+$P$43</f>
        <v>0.29935040695098136</v>
      </c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2">
        <v>3.1551986161955994E-2</v>
      </c>
      <c r="E44" s="87">
        <f t="shared" si="1"/>
        <v>4.6219424652338414E-2</v>
      </c>
      <c r="F44" s="87">
        <f t="shared" si="2"/>
        <v>4.6219419999999997E-2</v>
      </c>
      <c r="G44" s="44" t="s">
        <v>249</v>
      </c>
      <c r="H44" s="40"/>
      <c r="I44" s="40"/>
      <c r="J44" s="69">
        <f t="shared" si="0"/>
        <v>3.1551986161955994E-2</v>
      </c>
      <c r="K44" s="70">
        <f t="shared" si="3"/>
        <v>1.4667433838044003E-2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2">
        <v>7.3744977684714427E-2</v>
      </c>
      <c r="E45" s="87">
        <f t="shared" si="1"/>
        <v>7.4213573251730378E-2</v>
      </c>
      <c r="F45" s="87">
        <f t="shared" si="2"/>
        <v>7.4213570000000006E-2</v>
      </c>
      <c r="G45" s="78"/>
      <c r="H45" s="40"/>
      <c r="I45" s="40"/>
      <c r="J45" s="69">
        <f t="shared" si="0"/>
        <v>7.3744977684714427E-2</v>
      </c>
      <c r="K45" s="70">
        <f t="shared" si="3"/>
        <v>4.6859231528557921E-4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2">
        <v>1.3721707547901517E-2</v>
      </c>
      <c r="E46" s="87">
        <f t="shared" si="1"/>
        <v>4.510728707938038E-2</v>
      </c>
      <c r="F46" s="87">
        <f t="shared" si="2"/>
        <v>4.5107290000000001E-2</v>
      </c>
      <c r="G46" s="44" t="s">
        <v>249</v>
      </c>
      <c r="H46" s="40"/>
      <c r="I46" s="40"/>
      <c r="J46" s="69">
        <f t="shared" si="0"/>
        <v>1.3721707547901517E-2</v>
      </c>
      <c r="K46" s="70">
        <f t="shared" si="3"/>
        <v>3.1385582452098486E-2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2">
        <v>3.4167219542444768E-2</v>
      </c>
      <c r="E47" s="87">
        <f t="shared" si="1"/>
        <v>4.1231846183043951E-2</v>
      </c>
      <c r="F47" s="87">
        <f t="shared" si="2"/>
        <v>4.123185E-2</v>
      </c>
      <c r="G47" s="78"/>
      <c r="H47" s="40"/>
      <c r="I47" s="40"/>
      <c r="J47" s="69">
        <f t="shared" si="0"/>
        <v>3.4167219542444768E-2</v>
      </c>
      <c r="K47" s="70">
        <f t="shared" si="3"/>
        <v>7.0646304575552321E-3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2">
        <v>2.356880126695966E-2</v>
      </c>
      <c r="E48" s="87">
        <f t="shared" si="1"/>
        <v>4.6219424652338414E-2</v>
      </c>
      <c r="F48" s="87">
        <f t="shared" si="2"/>
        <v>4.6219419999999997E-2</v>
      </c>
      <c r="G48" s="44" t="s">
        <v>249</v>
      </c>
      <c r="H48" s="40"/>
      <c r="I48" s="40"/>
      <c r="J48" s="69">
        <f t="shared" si="0"/>
        <v>2.356880126695966E-2</v>
      </c>
      <c r="K48" s="70">
        <f t="shared" si="3"/>
        <v>2.2650618733040338E-2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2">
        <v>6.0402543587348645E-2</v>
      </c>
      <c r="E49" s="87">
        <f t="shared" si="1"/>
        <v>6.042344645359022E-2</v>
      </c>
      <c r="F49" s="87">
        <f t="shared" si="2"/>
        <v>6.0423449999999997E-2</v>
      </c>
      <c r="G49" s="78"/>
      <c r="H49" s="40"/>
      <c r="I49" s="40"/>
      <c r="J49" s="69">
        <f t="shared" si="0"/>
        <v>6.0402543587348645E-2</v>
      </c>
      <c r="K49" s="70">
        <f t="shared" si="3"/>
        <v>2.090641265135168E-5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2">
        <v>6.5888597253217374E-3</v>
      </c>
      <c r="E50" s="87">
        <f t="shared" si="1"/>
        <v>4.510728707938038E-2</v>
      </c>
      <c r="F50" s="87">
        <f t="shared" si="2"/>
        <v>4.5107290000000001E-2</v>
      </c>
      <c r="G50" s="44" t="s">
        <v>249</v>
      </c>
      <c r="H50" s="40"/>
      <c r="I50" s="40"/>
      <c r="J50" s="69">
        <f t="shared" si="0"/>
        <v>6.5888597253217374E-3</v>
      </c>
      <c r="K50" s="70">
        <f t="shared" si="3"/>
        <v>3.8518430274678266E-2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2">
        <v>2.1587806632992583E-2</v>
      </c>
      <c r="E51" s="87">
        <f t="shared" si="1"/>
        <v>4.6219424652338414E-2</v>
      </c>
      <c r="F51" s="87">
        <f t="shared" si="2"/>
        <v>4.6219419999999997E-2</v>
      </c>
      <c r="G51" s="44" t="s">
        <v>249</v>
      </c>
      <c r="H51" s="40"/>
      <c r="I51" s="40"/>
      <c r="J51" s="69">
        <f t="shared" si="0"/>
        <v>2.1587806632992583E-2</v>
      </c>
      <c r="K51" s="70">
        <f t="shared" si="3"/>
        <v>2.4631613367007414E-2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2">
        <v>4.1222716357538346E-2</v>
      </c>
      <c r="E52" s="87">
        <f t="shared" si="1"/>
        <v>4.6219424652338414E-2</v>
      </c>
      <c r="F52" s="87">
        <f t="shared" si="2"/>
        <v>4.6219419999999997E-2</v>
      </c>
      <c r="G52" s="44" t="s">
        <v>249</v>
      </c>
      <c r="H52" s="40"/>
      <c r="I52" s="40"/>
      <c r="J52" s="69">
        <f t="shared" si="0"/>
        <v>4.1222716357538346E-2</v>
      </c>
      <c r="K52" s="70">
        <f t="shared" si="3"/>
        <v>4.9967036424616515E-3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2">
        <v>0.16408119184887729</v>
      </c>
      <c r="E53" s="87">
        <f t="shared" si="1"/>
        <v>0.17188737106181412</v>
      </c>
      <c r="F53" s="87">
        <f t="shared" si="2"/>
        <v>0.17188737000000001</v>
      </c>
      <c r="G53" s="78"/>
      <c r="H53" s="40"/>
      <c r="I53" s="40"/>
      <c r="J53" s="69">
        <f t="shared" si="0"/>
        <v>0.16408119184887729</v>
      </c>
      <c r="K53" s="70">
        <f t="shared" si="3"/>
        <v>7.8061781511227224E-3</v>
      </c>
      <c r="L53" s="45"/>
      <c r="M53" s="40"/>
      <c r="N53" s="103" t="s">
        <v>294</v>
      </c>
      <c r="O53" s="103" t="s">
        <v>295</v>
      </c>
      <c r="P53" s="103" t="s">
        <v>296</v>
      </c>
      <c r="Q53" s="103" t="s">
        <v>297</v>
      </c>
      <c r="R53" s="103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2">
        <v>0.10972736568888508</v>
      </c>
      <c r="E54" s="87">
        <f t="shared" si="1"/>
        <v>0.11753354490182191</v>
      </c>
      <c r="F54" s="87">
        <f t="shared" si="2"/>
        <v>0.11753354000000001</v>
      </c>
      <c r="G54" s="78"/>
      <c r="H54" s="40"/>
      <c r="I54" s="40"/>
      <c r="J54" s="69">
        <f t="shared" si="0"/>
        <v>0.10972736568888508</v>
      </c>
      <c r="K54" s="70">
        <f t="shared" si="3"/>
        <v>7.8061743111149245E-3</v>
      </c>
      <c r="L54" s="45"/>
      <c r="M54" s="40"/>
      <c r="N54" s="104">
        <v>1</v>
      </c>
      <c r="O54" s="105">
        <v>0.1</v>
      </c>
      <c r="P54" s="106">
        <v>2.0970031966837506E-2</v>
      </c>
      <c r="Q54" s="107">
        <v>4.510728707938038E-2</v>
      </c>
      <c r="R54" s="107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2">
        <v>0.10972736568888508</v>
      </c>
      <c r="E55" s="87">
        <f t="shared" si="1"/>
        <v>0.11753354490182191</v>
      </c>
      <c r="F55" s="87">
        <f t="shared" si="2"/>
        <v>0.11753354000000001</v>
      </c>
      <c r="G55" s="78"/>
      <c r="H55" s="40"/>
      <c r="I55" s="40"/>
      <c r="J55" s="69">
        <f t="shared" si="0"/>
        <v>0.10972736568888508</v>
      </c>
      <c r="K55" s="70">
        <f t="shared" si="3"/>
        <v>7.8061743111149245E-3</v>
      </c>
      <c r="L55" s="45"/>
      <c r="M55" s="40"/>
      <c r="N55" s="104">
        <v>2</v>
      </c>
      <c r="O55" s="105">
        <v>0.2</v>
      </c>
      <c r="P55" s="106">
        <v>4.1231846183043951E-2</v>
      </c>
      <c r="Q55" s="107">
        <v>4.6219424652338414E-2</v>
      </c>
      <c r="R55" s="107">
        <v>2.0261814216206445E-2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2">
        <v>8.0559953964777997E-2</v>
      </c>
      <c r="E56" s="87">
        <f t="shared" si="1"/>
        <v>9.122564488326898E-2</v>
      </c>
      <c r="F56" s="87">
        <f t="shared" si="2"/>
        <v>9.1225639999999997E-2</v>
      </c>
      <c r="G56" s="78"/>
      <c r="H56" s="40"/>
      <c r="I56" s="40"/>
      <c r="J56" s="69">
        <f t="shared" si="0"/>
        <v>8.0559953964777997E-2</v>
      </c>
      <c r="K56" s="70">
        <f t="shared" si="3"/>
        <v>1.0665686035222E-2</v>
      </c>
      <c r="L56" s="45"/>
      <c r="M56" s="40"/>
      <c r="N56" s="104">
        <v>3</v>
      </c>
      <c r="O56" s="105">
        <v>0.3</v>
      </c>
      <c r="P56" s="106">
        <v>4.510728707938038E-2</v>
      </c>
      <c r="Q56" s="107">
        <v>5.3130402803291898E-2</v>
      </c>
      <c r="R56" s="107">
        <v>3.8754408963364295E-3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2">
        <v>0.10047936574509485</v>
      </c>
      <c r="E57" s="87">
        <f t="shared" si="1"/>
        <v>0.10828554495803168</v>
      </c>
      <c r="F57" s="87">
        <f t="shared" si="2"/>
        <v>0.10828554</v>
      </c>
      <c r="G57" s="78"/>
      <c r="H57" s="40"/>
      <c r="I57" s="40"/>
      <c r="J57" s="69">
        <f t="shared" si="0"/>
        <v>0.10047936574509485</v>
      </c>
      <c r="K57" s="70">
        <f t="shared" si="3"/>
        <v>7.8061742549051516E-3</v>
      </c>
      <c r="L57" s="45"/>
      <c r="M57" s="40"/>
      <c r="N57" s="104">
        <v>4</v>
      </c>
      <c r="O57" s="105">
        <v>0.4</v>
      </c>
      <c r="P57" s="106">
        <v>4.6219424652338414E-2</v>
      </c>
      <c r="Q57" s="107">
        <v>6.042344645359022E-2</v>
      </c>
      <c r="R57" s="107">
        <v>1.1121375729580343E-3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2">
        <v>9.4698396085071464E-3</v>
      </c>
      <c r="E58" s="87">
        <f t="shared" si="1"/>
        <v>4.510728707938038E-2</v>
      </c>
      <c r="F58" s="87">
        <f t="shared" si="2"/>
        <v>4.5107290000000001E-2</v>
      </c>
      <c r="G58" s="44" t="s">
        <v>249</v>
      </c>
      <c r="H58" s="40"/>
      <c r="I58" s="40"/>
      <c r="J58" s="69">
        <f t="shared" si="0"/>
        <v>9.4698396085071464E-3</v>
      </c>
      <c r="K58" s="70">
        <f t="shared" si="3"/>
        <v>3.5637450391492853E-2</v>
      </c>
      <c r="L58" s="45"/>
      <c r="M58" s="40"/>
      <c r="N58" s="104">
        <v>5</v>
      </c>
      <c r="O58" s="105">
        <v>0.5</v>
      </c>
      <c r="P58" s="106">
        <v>5.3130402803291898E-2</v>
      </c>
      <c r="Q58" s="107">
        <v>6.5674500848549228E-2</v>
      </c>
      <c r="R58" s="107">
        <v>6.910978150953484E-3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2">
        <v>0.10972736568888508</v>
      </c>
      <c r="E59" s="87">
        <f t="shared" si="1"/>
        <v>0.11753354490182191</v>
      </c>
      <c r="F59" s="87">
        <f t="shared" si="2"/>
        <v>0.11753354000000001</v>
      </c>
      <c r="G59" s="78"/>
      <c r="H59" s="40"/>
      <c r="I59" s="40"/>
      <c r="J59" s="69">
        <f t="shared" si="0"/>
        <v>0.10972736568888508</v>
      </c>
      <c r="K59" s="70">
        <f t="shared" si="3"/>
        <v>7.8061743111149245E-3</v>
      </c>
      <c r="L59" s="45"/>
      <c r="M59" s="40"/>
      <c r="N59" s="104">
        <v>6</v>
      </c>
      <c r="O59" s="105">
        <v>0.6</v>
      </c>
      <c r="P59" s="106">
        <v>6.042344645359022E-2</v>
      </c>
      <c r="Q59" s="107">
        <v>7.4213573251730378E-2</v>
      </c>
      <c r="R59" s="107">
        <v>7.2930436502983212E-3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2">
        <v>7.0793578679979778E-3</v>
      </c>
      <c r="E60" s="87">
        <f t="shared" si="1"/>
        <v>4.510728707938038E-2</v>
      </c>
      <c r="F60" s="87">
        <f t="shared" si="2"/>
        <v>4.5107290000000001E-2</v>
      </c>
      <c r="G60" s="44" t="s">
        <v>249</v>
      </c>
      <c r="H60" s="40"/>
      <c r="I60" s="40"/>
      <c r="J60" s="69">
        <f t="shared" si="0"/>
        <v>7.0793578679979778E-3</v>
      </c>
      <c r="K60" s="70">
        <f t="shared" si="3"/>
        <v>3.8027932132002021E-2</v>
      </c>
      <c r="L60" s="45"/>
      <c r="M60" s="40"/>
      <c r="N60" s="104">
        <v>7</v>
      </c>
      <c r="O60" s="105">
        <v>0.7</v>
      </c>
      <c r="P60" s="106">
        <v>6.5674500848549228E-2</v>
      </c>
      <c r="Q60" s="107">
        <v>7.9070174998893308E-2</v>
      </c>
      <c r="R60" s="107">
        <v>5.251054394959008E-3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2">
        <v>6.1618679889877584E-2</v>
      </c>
      <c r="E61" s="87">
        <f t="shared" si="1"/>
        <v>6.5674500848549228E-2</v>
      </c>
      <c r="F61" s="87">
        <f t="shared" si="2"/>
        <v>6.5674499999999997E-2</v>
      </c>
      <c r="G61" s="78"/>
      <c r="H61" s="40"/>
      <c r="I61" s="40"/>
      <c r="J61" s="69">
        <f t="shared" si="0"/>
        <v>6.1618679889877584E-2</v>
      </c>
      <c r="K61" s="70">
        <f t="shared" si="3"/>
        <v>4.0558201101224128E-3</v>
      </c>
      <c r="L61" s="45"/>
      <c r="M61" s="40"/>
      <c r="N61" s="104">
        <v>8</v>
      </c>
      <c r="O61" s="105">
        <v>0.8</v>
      </c>
      <c r="P61" s="106">
        <v>7.4213573251730378E-2</v>
      </c>
      <c r="Q61" s="107">
        <v>9.122564488326898E-2</v>
      </c>
      <c r="R61" s="107">
        <v>8.5390724031811499E-3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2">
        <v>6.1618679889877584E-2</v>
      </c>
      <c r="E62" s="87">
        <f t="shared" si="1"/>
        <v>6.5674500848549228E-2</v>
      </c>
      <c r="F62" s="87">
        <f t="shared" si="2"/>
        <v>6.5674499999999997E-2</v>
      </c>
      <c r="G62" s="78"/>
      <c r="H62" s="40"/>
      <c r="I62" s="40"/>
      <c r="J62" s="69">
        <f t="shared" si="0"/>
        <v>6.1618679889877584E-2</v>
      </c>
      <c r="K62" s="70">
        <f t="shared" si="3"/>
        <v>4.0558201101224128E-3</v>
      </c>
      <c r="L62" s="45"/>
      <c r="M62" s="40"/>
      <c r="N62" s="104">
        <v>9</v>
      </c>
      <c r="O62" s="105">
        <v>0.9</v>
      </c>
      <c r="P62" s="106">
        <v>7.9070174998893308E-2</v>
      </c>
      <c r="Q62" s="107">
        <v>9.9031824096205812E-2</v>
      </c>
      <c r="R62" s="107">
        <v>4.8566017471629308E-3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2">
        <v>6.1618679889877584E-2</v>
      </c>
      <c r="E63" s="87">
        <f t="shared" si="1"/>
        <v>6.5674500848549228E-2</v>
      </c>
      <c r="F63" s="87">
        <f t="shared" si="2"/>
        <v>6.5674499999999997E-2</v>
      </c>
      <c r="G63" s="78"/>
      <c r="H63" s="40"/>
      <c r="I63" s="40"/>
      <c r="J63" s="69">
        <f t="shared" si="0"/>
        <v>6.1618679889877584E-2</v>
      </c>
      <c r="K63" s="70">
        <f t="shared" si="3"/>
        <v>4.0558201101224128E-3</v>
      </c>
      <c r="L63" s="45"/>
      <c r="M63" s="40"/>
      <c r="N63" s="104">
        <v>10</v>
      </c>
      <c r="O63" s="105">
        <v>1</v>
      </c>
      <c r="P63" s="106">
        <v>9.122564488326898E-2</v>
      </c>
      <c r="Q63" s="107">
        <v>0.10683800330914264</v>
      </c>
      <c r="R63" s="107">
        <v>1.2155469884375672E-2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2">
        <v>6.1618679889877584E-2</v>
      </c>
      <c r="E64" s="87">
        <f t="shared" si="1"/>
        <v>6.5674500848549228E-2</v>
      </c>
      <c r="F64" s="87">
        <f t="shared" si="2"/>
        <v>6.5674499999999997E-2</v>
      </c>
      <c r="G64" s="78"/>
      <c r="H64" s="40"/>
      <c r="I64" s="40"/>
      <c r="J64" s="69">
        <f t="shared" si="0"/>
        <v>6.1618679889877584E-2</v>
      </c>
      <c r="K64" s="70">
        <f t="shared" si="3"/>
        <v>4.0558201101224128E-3</v>
      </c>
      <c r="L64" s="45"/>
      <c r="M64" s="40"/>
      <c r="N64" s="108"/>
      <c r="O64" s="108"/>
      <c r="P64" s="108"/>
      <c r="Q64" s="109" t="s">
        <v>286</v>
      </c>
      <c r="R64" s="110">
        <v>7.8061792129368313E-3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2">
        <v>6.1618679889877584E-2</v>
      </c>
      <c r="E65" s="87">
        <f t="shared" si="1"/>
        <v>6.5674500848549228E-2</v>
      </c>
      <c r="F65" s="87">
        <f t="shared" si="2"/>
        <v>6.5674499999999997E-2</v>
      </c>
      <c r="G65" s="78"/>
      <c r="H65" s="40"/>
      <c r="I65" s="40"/>
      <c r="J65" s="69">
        <f>+D65</f>
        <v>6.1618679889877584E-2</v>
      </c>
      <c r="K65" s="70">
        <f>F65-J65</f>
        <v>4.0558201101224128E-3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2">
        <v>6.1618679889877584E-2</v>
      </c>
      <c r="E66" s="87">
        <f t="shared" si="1"/>
        <v>6.5674500848549228E-2</v>
      </c>
      <c r="F66" s="87">
        <f t="shared" si="2"/>
        <v>6.5674499999999997E-2</v>
      </c>
      <c r="G66" s="78"/>
      <c r="H66" s="40"/>
      <c r="I66" s="40"/>
      <c r="J66" s="69">
        <f t="shared" ref="J66:J129" si="8">+D66</f>
        <v>6.1618679889877584E-2</v>
      </c>
      <c r="K66" s="70">
        <f t="shared" ref="K66:K129" si="9">F66-J66</f>
        <v>4.0558201101224128E-3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2">
        <v>6.1618679889877584E-2</v>
      </c>
      <c r="E67" s="87">
        <f t="shared" ref="E67:E130" si="10">IF(AND(G67="X",D67&lt;$N$17),VLOOKUP(D67,$N$7:$Q$51,4,1),IF(D67&lt;$N$17,VLOOKUP(D67,$N$7:$P$51,3,1),IF(G67="X",VLOOKUP(D67,$N$7:$R$51,4,1),VLOOKUP(D67,$N$7:$R$51,3,1))))</f>
        <v>6.5674500848549228E-2</v>
      </c>
      <c r="F67" s="87">
        <f t="shared" ref="F67:F130" si="11">ROUND(E67,8)</f>
        <v>6.5674499999999997E-2</v>
      </c>
      <c r="G67" s="78"/>
      <c r="H67" s="40"/>
      <c r="I67" s="40"/>
      <c r="J67" s="69">
        <f t="shared" si="8"/>
        <v>6.1618679889877584E-2</v>
      </c>
      <c r="K67" s="70">
        <f t="shared" si="9"/>
        <v>4.0558201101224128E-3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2">
        <v>6.1618679889877584E-2</v>
      </c>
      <c r="E68" s="87">
        <f t="shared" si="10"/>
        <v>6.5674500848549228E-2</v>
      </c>
      <c r="F68" s="87">
        <f t="shared" si="11"/>
        <v>6.5674499999999997E-2</v>
      </c>
      <c r="G68" s="78"/>
      <c r="H68" s="40"/>
      <c r="I68" s="40"/>
      <c r="J68" s="69">
        <f t="shared" si="8"/>
        <v>6.1618679889877584E-2</v>
      </c>
      <c r="K68" s="70">
        <f t="shared" si="9"/>
        <v>4.0558201101224128E-3</v>
      </c>
      <c r="L68" s="45"/>
      <c r="M68" s="40"/>
      <c r="N68"/>
      <c r="O68" s="141" t="s">
        <v>299</v>
      </c>
      <c r="P68" s="141"/>
      <c r="Q68" s="141"/>
      <c r="R68" s="141"/>
      <c r="S68" s="141"/>
      <c r="T68" s="141"/>
      <c r="U68" s="141"/>
      <c r="V68" s="141"/>
      <c r="W68" s="141"/>
      <c r="X68" s="141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2">
        <v>6.1618679889877584E-2</v>
      </c>
      <c r="E69" s="87">
        <f t="shared" si="10"/>
        <v>6.5674500848549228E-2</v>
      </c>
      <c r="F69" s="87">
        <f t="shared" si="11"/>
        <v>6.5674499999999997E-2</v>
      </c>
      <c r="G69" s="78"/>
      <c r="H69" s="40"/>
      <c r="I69" s="40"/>
      <c r="J69" s="69">
        <f t="shared" si="8"/>
        <v>6.1618679889877584E-2</v>
      </c>
      <c r="K69" s="70">
        <f t="shared" si="9"/>
        <v>4.0558201101224128E-3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2">
        <v>6.1618679889877584E-2</v>
      </c>
      <c r="E70" s="87">
        <f t="shared" si="10"/>
        <v>6.5674500848549228E-2</v>
      </c>
      <c r="F70" s="87">
        <f t="shared" si="11"/>
        <v>6.5674499999999997E-2</v>
      </c>
      <c r="G70" s="78"/>
      <c r="H70" s="40"/>
      <c r="I70" s="40"/>
      <c r="J70" s="69">
        <f t="shared" si="8"/>
        <v>6.1618679889877584E-2</v>
      </c>
      <c r="K70" s="70">
        <f t="shared" si="9"/>
        <v>4.0558201101224128E-3</v>
      </c>
      <c r="L70" s="45"/>
      <c r="M70" s="40"/>
      <c r="N70" s="52" t="s">
        <v>303</v>
      </c>
      <c r="O70" s="112">
        <v>5.9959603794035227E-2</v>
      </c>
      <c r="P70" s="113">
        <v>4.674824852051377E-2</v>
      </c>
      <c r="Q70" s="113">
        <v>3.9019933524020042E-2</v>
      </c>
      <c r="R70" s="114">
        <v>3.0438942775061172E-2</v>
      </c>
      <c r="S70" s="114">
        <v>2.8518903318964065E-2</v>
      </c>
      <c r="T70" s="114">
        <v>2.4979220257906734E-2</v>
      </c>
      <c r="U70" s="115">
        <v>2.2341186157806385E-2</v>
      </c>
      <c r="V70" s="115">
        <v>2.0834968300619226E-2</v>
      </c>
      <c r="W70" s="100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2">
        <v>6.4995679302093578E-3</v>
      </c>
      <c r="E71" s="87">
        <f t="shared" si="10"/>
        <v>4.510728707938038E-2</v>
      </c>
      <c r="F71" s="87">
        <f t="shared" si="11"/>
        <v>4.5107290000000001E-2</v>
      </c>
      <c r="G71" s="44" t="s">
        <v>249</v>
      </c>
      <c r="H71" s="40"/>
      <c r="I71" s="40"/>
      <c r="J71" s="69">
        <f t="shared" si="8"/>
        <v>6.4995679302093578E-3</v>
      </c>
      <c r="K71" s="70">
        <f t="shared" si="9"/>
        <v>3.8607722069790643E-2</v>
      </c>
      <c r="L71" s="45"/>
      <c r="M71" s="40"/>
      <c r="N71" s="52" t="s">
        <v>304</v>
      </c>
      <c r="O71" s="116">
        <v>8.772895471397843E-2</v>
      </c>
      <c r="P71" s="116">
        <v>7.7534034495947188E-2</v>
      </c>
      <c r="Q71" s="116">
        <v>7.1219671259572626E-2</v>
      </c>
      <c r="R71" s="114">
        <v>6.4048905313374843E-2</v>
      </c>
      <c r="S71" s="114">
        <v>6.2018776048749107E-2</v>
      </c>
      <c r="T71" s="114">
        <v>5.8206813741916372E-2</v>
      </c>
      <c r="U71" s="117">
        <v>5.5284288124458618E-2</v>
      </c>
      <c r="V71" s="117">
        <v>5.3615294877641891E-2</v>
      </c>
      <c r="W71" s="101"/>
      <c r="X71" s="83"/>
      <c r="Y71" s="83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2">
        <v>1.0254751903554921E-2</v>
      </c>
      <c r="E72" s="87">
        <f t="shared" si="10"/>
        <v>4.510728707938038E-2</v>
      </c>
      <c r="F72" s="87">
        <f t="shared" si="11"/>
        <v>4.5107290000000001E-2</v>
      </c>
      <c r="G72" s="44" t="s">
        <v>249</v>
      </c>
      <c r="H72" s="40"/>
      <c r="I72" s="40"/>
      <c r="J72" s="69">
        <f t="shared" si="8"/>
        <v>1.0254751903554921E-2</v>
      </c>
      <c r="K72" s="70">
        <f t="shared" si="9"/>
        <v>3.4852538096445076E-2</v>
      </c>
      <c r="L72" s="45"/>
      <c r="M72" s="40"/>
      <c r="N72" s="52" t="s">
        <v>305</v>
      </c>
      <c r="O72" s="118">
        <v>0.20764816230204888</v>
      </c>
      <c r="P72" s="118">
        <v>0.17103053153697473</v>
      </c>
      <c r="Q72" s="118">
        <v>0.14925953830761271</v>
      </c>
      <c r="R72" s="117">
        <v>0.12492679086349719</v>
      </c>
      <c r="S72" s="117">
        <v>0.11905658268667724</v>
      </c>
      <c r="T72" s="117">
        <v>0.10816525425772984</v>
      </c>
      <c r="U72" s="117">
        <v>9.9966660440071381E-2</v>
      </c>
      <c r="V72" s="117">
        <v>9.528523147888035E-2</v>
      </c>
      <c r="W72" s="10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2">
        <v>2.1587806632992583E-2</v>
      </c>
      <c r="E73" s="87">
        <f t="shared" si="10"/>
        <v>4.6219424652338414E-2</v>
      </c>
      <c r="F73" s="87">
        <f t="shared" si="11"/>
        <v>4.6219419999999997E-2</v>
      </c>
      <c r="G73" s="44" t="s">
        <v>249</v>
      </c>
      <c r="H73" s="40"/>
      <c r="I73" s="40"/>
      <c r="J73" s="69">
        <f t="shared" si="8"/>
        <v>2.1587806632992583E-2</v>
      </c>
      <c r="K73" s="70">
        <f t="shared" si="9"/>
        <v>2.4631613367007414E-2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2">
        <v>6.1618679889877584E-2</v>
      </c>
      <c r="E74" s="87">
        <f t="shared" si="10"/>
        <v>6.5674500848549228E-2</v>
      </c>
      <c r="F74" s="87">
        <f t="shared" si="11"/>
        <v>6.5674499999999997E-2</v>
      </c>
      <c r="G74" s="44"/>
      <c r="H74" s="40"/>
      <c r="I74" s="40"/>
      <c r="J74" s="69">
        <f t="shared" si="8"/>
        <v>6.1618679889877584E-2</v>
      </c>
      <c r="K74" s="70">
        <f t="shared" si="9"/>
        <v>4.0558201101224128E-3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2">
        <v>4.8801363762558031E-2</v>
      </c>
      <c r="E75" s="87">
        <f t="shared" si="10"/>
        <v>5.3130402803291898E-2</v>
      </c>
      <c r="F75" s="87">
        <f t="shared" si="11"/>
        <v>5.3130400000000001E-2</v>
      </c>
      <c r="G75" s="78"/>
      <c r="H75" s="40"/>
      <c r="I75" s="40"/>
      <c r="J75" s="69">
        <f t="shared" si="8"/>
        <v>4.8801363762558031E-2</v>
      </c>
      <c r="K75" s="70">
        <f t="shared" si="9"/>
        <v>4.3290362374419702E-3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2">
        <v>6.2393284115105615E-3</v>
      </c>
      <c r="E76" s="87">
        <f t="shared" si="10"/>
        <v>4.510728707938038E-2</v>
      </c>
      <c r="F76" s="87">
        <f t="shared" si="11"/>
        <v>4.5107290000000001E-2</v>
      </c>
      <c r="G76" s="44" t="s">
        <v>249</v>
      </c>
      <c r="H76" s="40"/>
      <c r="I76" s="40"/>
      <c r="J76" s="69">
        <f t="shared" si="8"/>
        <v>6.2393284115105615E-3</v>
      </c>
      <c r="K76" s="70">
        <f t="shared" si="9"/>
        <v>3.8867961588489437E-2</v>
      </c>
      <c r="L76" s="45"/>
      <c r="M76" s="40"/>
      <c r="N76" s="84" t="s">
        <v>323</v>
      </c>
      <c r="O76" s="119">
        <v>0.22296078694900309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2">
        <v>1.0405102220473779E-2</v>
      </c>
      <c r="E77" s="87">
        <f t="shared" si="10"/>
        <v>4.510728707938038E-2</v>
      </c>
      <c r="F77" s="87">
        <f t="shared" si="11"/>
        <v>4.5107290000000001E-2</v>
      </c>
      <c r="G77" s="44" t="s">
        <v>249</v>
      </c>
      <c r="H77" s="40"/>
      <c r="I77" s="40"/>
      <c r="J77" s="69">
        <f t="shared" si="8"/>
        <v>1.0405102220473779E-2</v>
      </c>
      <c r="K77" s="70">
        <f t="shared" si="9"/>
        <v>3.4702187779526224E-2</v>
      </c>
      <c r="L77" s="45"/>
      <c r="M77" s="40"/>
      <c r="N77" s="84"/>
      <c r="O77" s="119">
        <v>0.22296078694900309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2">
        <v>0.12035091877009488</v>
      </c>
      <c r="E78" s="87">
        <f t="shared" si="10"/>
        <v>0.12815709798303171</v>
      </c>
      <c r="F78" s="87">
        <f t="shared" si="11"/>
        <v>0.1281571</v>
      </c>
      <c r="G78" s="44"/>
      <c r="H78" s="40"/>
      <c r="I78" s="40"/>
      <c r="J78" s="69">
        <f t="shared" si="8"/>
        <v>0.12035091877009488</v>
      </c>
      <c r="K78" s="70">
        <f t="shared" si="9"/>
        <v>7.8061812299051181E-3</v>
      </c>
      <c r="L78" s="45"/>
      <c r="M78" s="40"/>
      <c r="N78" s="84"/>
      <c r="O78" s="119">
        <v>0.23756968164923778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2">
        <v>0.12035214024069452</v>
      </c>
      <c r="E79" s="87">
        <f t="shared" si="10"/>
        <v>0.12815831945363135</v>
      </c>
      <c r="F79" s="87">
        <f t="shared" si="11"/>
        <v>0.12815831999999999</v>
      </c>
      <c r="G79" s="44"/>
      <c r="H79" s="40"/>
      <c r="I79" s="40"/>
      <c r="J79" s="69">
        <f t="shared" si="8"/>
        <v>0.12035214024069452</v>
      </c>
      <c r="K79" s="70">
        <f t="shared" si="9"/>
        <v>7.806179759305476E-3</v>
      </c>
      <c r="L79" s="45"/>
      <c r="M79" s="40"/>
      <c r="N79" s="84"/>
      <c r="O79" s="119">
        <v>0.23756968164923778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2">
        <v>0.12023448491286348</v>
      </c>
      <c r="E80" s="87">
        <f t="shared" si="10"/>
        <v>0.12804066412580031</v>
      </c>
      <c r="F80" s="87">
        <f t="shared" si="11"/>
        <v>0.12804066</v>
      </c>
      <c r="G80" s="44"/>
      <c r="H80" s="40"/>
      <c r="I80" s="40"/>
      <c r="J80" s="69">
        <f t="shared" si="8"/>
        <v>0.12023448491286348</v>
      </c>
      <c r="K80" s="70">
        <f t="shared" si="9"/>
        <v>7.8061750871365188E-3</v>
      </c>
      <c r="L80" s="45"/>
      <c r="M80" s="40"/>
      <c r="N80" s="84"/>
      <c r="O80" s="119">
        <v>0.23279087038371687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2">
        <v>4.2172234869684348E-2</v>
      </c>
      <c r="E81" s="87">
        <f t="shared" si="10"/>
        <v>4.510728707938038E-2</v>
      </c>
      <c r="F81" s="87">
        <f t="shared" si="11"/>
        <v>4.5107290000000001E-2</v>
      </c>
      <c r="G81" s="78"/>
      <c r="H81" s="40"/>
      <c r="I81" s="40"/>
      <c r="J81" s="69">
        <f t="shared" si="8"/>
        <v>4.2172234869684348E-2</v>
      </c>
      <c r="K81" s="70">
        <f t="shared" si="9"/>
        <v>2.935055130315653E-3</v>
      </c>
      <c r="L81" s="45"/>
      <c r="M81" s="40"/>
      <c r="N81" s="84"/>
      <c r="O81" s="119">
        <v>0.21608556073620189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2">
        <v>4.2172234869684348E-2</v>
      </c>
      <c r="E82" s="87">
        <f t="shared" si="10"/>
        <v>4.510728707938038E-2</v>
      </c>
      <c r="F82" s="87">
        <f t="shared" si="11"/>
        <v>4.5107290000000001E-2</v>
      </c>
      <c r="G82" s="78"/>
      <c r="H82" s="40"/>
      <c r="I82" s="40"/>
      <c r="J82" s="69">
        <f t="shared" si="8"/>
        <v>4.2172234869684348E-2</v>
      </c>
      <c r="K82" s="70">
        <f t="shared" si="9"/>
        <v>2.935055130315653E-3</v>
      </c>
      <c r="L82" s="45"/>
      <c r="M82" s="40"/>
      <c r="N82" s="84"/>
      <c r="O82" s="119">
        <v>0.29154422773804456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2">
        <v>7.8971192769201504E-2</v>
      </c>
      <c r="E83" s="87">
        <f t="shared" si="10"/>
        <v>7.9070174998893308E-2</v>
      </c>
      <c r="F83" s="87">
        <f t="shared" si="11"/>
        <v>7.9070169999999995E-2</v>
      </c>
      <c r="G83" s="78"/>
      <c r="H83" s="40"/>
      <c r="I83" s="40"/>
      <c r="J83" s="69">
        <f t="shared" si="8"/>
        <v>7.8971192769201504E-2</v>
      </c>
      <c r="K83" s="70">
        <f t="shared" si="9"/>
        <v>9.8977230798491522E-5</v>
      </c>
      <c r="L83" s="45"/>
      <c r="M83" s="40"/>
      <c r="N83" s="84"/>
      <c r="O83" s="119">
        <v>0.22296078694900309</v>
      </c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2">
        <v>7.8971192769201504E-2</v>
      </c>
      <c r="E84" s="87">
        <f t="shared" si="10"/>
        <v>7.9070174998893308E-2</v>
      </c>
      <c r="F84" s="87">
        <f t="shared" si="11"/>
        <v>7.9070169999999995E-2</v>
      </c>
      <c r="G84" s="78"/>
      <c r="H84" s="40"/>
      <c r="I84" s="40"/>
      <c r="J84" s="69">
        <f t="shared" si="8"/>
        <v>7.8971192769201504E-2</v>
      </c>
      <c r="K84" s="70">
        <f t="shared" si="9"/>
        <v>9.8977230798491522E-5</v>
      </c>
      <c r="L84" s="45"/>
      <c r="M84" s="40"/>
      <c r="N84" s="84" t="s">
        <v>301</v>
      </c>
      <c r="O84" s="120">
        <v>0.20254</v>
      </c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2">
        <v>1.2394544392662108E-2</v>
      </c>
      <c r="E85" s="87">
        <f t="shared" si="10"/>
        <v>4.510728707938038E-2</v>
      </c>
      <c r="F85" s="87">
        <f t="shared" si="11"/>
        <v>4.5107290000000001E-2</v>
      </c>
      <c r="G85" s="44" t="s">
        <v>249</v>
      </c>
      <c r="H85" s="40"/>
      <c r="I85" s="40"/>
      <c r="J85" s="69">
        <f t="shared" si="8"/>
        <v>1.2394544392662108E-2</v>
      </c>
      <c r="K85" s="70">
        <f t="shared" si="9"/>
        <v>3.271274560733789E-2</v>
      </c>
      <c r="L85" s="45"/>
      <c r="M85" s="40"/>
      <c r="N85" s="32"/>
      <c r="O85" s="121">
        <v>0.20254</v>
      </c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2">
        <v>2.6862183015543807E-2</v>
      </c>
      <c r="E86" s="87">
        <f t="shared" si="10"/>
        <v>4.1231846183043951E-2</v>
      </c>
      <c r="F86" s="87">
        <f t="shared" si="11"/>
        <v>4.123185E-2</v>
      </c>
      <c r="G86" s="78"/>
      <c r="H86" s="40"/>
      <c r="I86" s="40"/>
      <c r="J86" s="69">
        <f t="shared" si="8"/>
        <v>2.6862183015543807E-2</v>
      </c>
      <c r="K86" s="70">
        <f t="shared" si="9"/>
        <v>1.4369666984456193E-2</v>
      </c>
      <c r="L86" s="45"/>
      <c r="M86" s="40"/>
      <c r="N86" s="32"/>
      <c r="O86" s="121">
        <v>0.18104999999999999</v>
      </c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2">
        <v>1.4587196816161843E-2</v>
      </c>
      <c r="E87" s="87">
        <f t="shared" si="10"/>
        <v>4.510728707938038E-2</v>
      </c>
      <c r="F87" s="87">
        <f t="shared" si="11"/>
        <v>4.5107290000000001E-2</v>
      </c>
      <c r="G87" s="44" t="s">
        <v>249</v>
      </c>
      <c r="H87" s="40"/>
      <c r="I87" s="40"/>
      <c r="J87" s="69">
        <f t="shared" si="8"/>
        <v>1.4587196816161843E-2</v>
      </c>
      <c r="K87" s="70">
        <f t="shared" si="9"/>
        <v>3.0520093183838158E-2</v>
      </c>
      <c r="L87" s="45"/>
      <c r="M87" s="40"/>
      <c r="N87" s="84"/>
      <c r="O87" s="121">
        <v>0.18088000000000001</v>
      </c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2">
        <v>8.9221971346758969E-3</v>
      </c>
      <c r="E88" s="87">
        <f t="shared" si="10"/>
        <v>4.510728707938038E-2</v>
      </c>
      <c r="F88" s="87">
        <f t="shared" si="11"/>
        <v>4.5107290000000001E-2</v>
      </c>
      <c r="G88" s="44" t="s">
        <v>249</v>
      </c>
      <c r="H88" s="40"/>
      <c r="I88" s="40"/>
      <c r="J88" s="69">
        <f t="shared" si="8"/>
        <v>8.9221971346758969E-3</v>
      </c>
      <c r="K88" s="70">
        <f t="shared" si="9"/>
        <v>3.6185092865324106E-2</v>
      </c>
      <c r="L88" s="45"/>
      <c r="M88" s="40"/>
      <c r="N88" s="84"/>
      <c r="O88" s="121">
        <v>0.19023999999999999</v>
      </c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2">
        <v>8.9221971346758969E-3</v>
      </c>
      <c r="E89" s="87">
        <f t="shared" si="10"/>
        <v>4.510728707938038E-2</v>
      </c>
      <c r="F89" s="87">
        <f t="shared" si="11"/>
        <v>4.5107290000000001E-2</v>
      </c>
      <c r="G89" s="44" t="s">
        <v>249</v>
      </c>
      <c r="H89" s="40"/>
      <c r="I89" s="40"/>
      <c r="J89" s="69">
        <f t="shared" si="8"/>
        <v>8.9221971346758969E-3</v>
      </c>
      <c r="K89" s="70">
        <f t="shared" si="9"/>
        <v>3.6185092865324106E-2</v>
      </c>
      <c r="L89" s="45"/>
      <c r="M89" s="40"/>
      <c r="N89" s="84"/>
      <c r="O89" s="121">
        <v>0.20254</v>
      </c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2">
        <v>9.4698396085071464E-3</v>
      </c>
      <c r="E90" s="87">
        <f t="shared" si="10"/>
        <v>4.510728707938038E-2</v>
      </c>
      <c r="F90" s="87">
        <f t="shared" si="11"/>
        <v>4.5107290000000001E-2</v>
      </c>
      <c r="G90" s="44" t="s">
        <v>249</v>
      </c>
      <c r="H90" s="40"/>
      <c r="I90" s="40"/>
      <c r="J90" s="69">
        <f t="shared" si="8"/>
        <v>9.4698396085071464E-3</v>
      </c>
      <c r="K90" s="70">
        <f t="shared" si="9"/>
        <v>3.5637450391492853E-2</v>
      </c>
      <c r="L90" s="45"/>
      <c r="M90" s="40"/>
      <c r="N90" s="84" t="s">
        <v>568</v>
      </c>
      <c r="O90" s="122">
        <v>0.16408119184887729</v>
      </c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2">
        <v>7.3744977684714427E-2</v>
      </c>
      <c r="E91" s="87">
        <f t="shared" si="10"/>
        <v>7.4213573251730378E-2</v>
      </c>
      <c r="F91" s="87">
        <f t="shared" si="11"/>
        <v>7.4213570000000006E-2</v>
      </c>
      <c r="G91" s="78"/>
      <c r="H91" s="40"/>
      <c r="I91" s="40"/>
      <c r="J91" s="69">
        <f t="shared" si="8"/>
        <v>7.3744977684714427E-2</v>
      </c>
      <c r="K91" s="70">
        <f t="shared" si="9"/>
        <v>4.6859231528557921E-4</v>
      </c>
      <c r="L91" s="45"/>
      <c r="M91" s="40"/>
      <c r="N91" s="84"/>
      <c r="O91" s="122">
        <v>0.16256703564670605</v>
      </c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2">
        <v>3.4167219542444768E-2</v>
      </c>
      <c r="E92" s="87">
        <f t="shared" si="10"/>
        <v>4.1231846183043951E-2</v>
      </c>
      <c r="F92" s="87">
        <f t="shared" si="11"/>
        <v>4.123185E-2</v>
      </c>
      <c r="G92" s="78"/>
      <c r="H92" s="40"/>
      <c r="I92" s="40"/>
      <c r="J92" s="69">
        <f t="shared" si="8"/>
        <v>3.4167219542444768E-2</v>
      </c>
      <c r="K92" s="70">
        <f t="shared" si="9"/>
        <v>7.0646304575552321E-3</v>
      </c>
      <c r="L92" s="45"/>
      <c r="M92" s="40"/>
      <c r="N92" s="32"/>
      <c r="O92" s="122">
        <v>0.1534706853912649</v>
      </c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2">
        <v>1.2394544392662108E-2</v>
      </c>
      <c r="E93" s="87">
        <f t="shared" si="10"/>
        <v>4.510728707938038E-2</v>
      </c>
      <c r="F93" s="87">
        <f t="shared" si="11"/>
        <v>4.5107290000000001E-2</v>
      </c>
      <c r="G93" s="44" t="s">
        <v>249</v>
      </c>
      <c r="H93" s="40"/>
      <c r="I93" s="40"/>
      <c r="J93" s="69">
        <f t="shared" si="8"/>
        <v>1.2394544392662108E-2</v>
      </c>
      <c r="K93" s="70">
        <f t="shared" si="9"/>
        <v>3.271274560733789E-2</v>
      </c>
      <c r="L93" s="45"/>
      <c r="M93" s="40"/>
      <c r="N93" s="84"/>
      <c r="O93" s="122">
        <v>0.1534706853912649</v>
      </c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2">
        <v>3.1551986161955994E-2</v>
      </c>
      <c r="E94" s="87">
        <f t="shared" si="10"/>
        <v>4.6219424652338414E-2</v>
      </c>
      <c r="F94" s="87">
        <f t="shared" si="11"/>
        <v>4.6219419999999997E-2</v>
      </c>
      <c r="G94" s="44" t="s">
        <v>249</v>
      </c>
      <c r="H94" s="40"/>
      <c r="I94" s="40"/>
      <c r="J94" s="69">
        <f t="shared" si="8"/>
        <v>3.1551986161955994E-2</v>
      </c>
      <c r="K94" s="70">
        <f t="shared" si="9"/>
        <v>1.4667433838044003E-2</v>
      </c>
      <c r="L94" s="45"/>
      <c r="M94" s="40"/>
      <c r="N94" s="84"/>
      <c r="O94" s="122">
        <v>0.16302614866681972</v>
      </c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2">
        <v>1.6788557325217713E-2</v>
      </c>
      <c r="E95" s="87">
        <f t="shared" si="10"/>
        <v>4.510728707938038E-2</v>
      </c>
      <c r="F95" s="87">
        <f t="shared" si="11"/>
        <v>4.5107290000000001E-2</v>
      </c>
      <c r="G95" s="44" t="s">
        <v>249</v>
      </c>
      <c r="H95" s="40"/>
      <c r="I95" s="40"/>
      <c r="J95" s="69">
        <f t="shared" si="8"/>
        <v>1.6788557325217713E-2</v>
      </c>
      <c r="K95" s="70">
        <f t="shared" si="9"/>
        <v>2.8318732674782288E-2</v>
      </c>
      <c r="L95" s="45"/>
      <c r="M95" s="40"/>
      <c r="N95" s="84"/>
      <c r="O95" s="122">
        <v>0.16818658321460803</v>
      </c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2">
        <v>8.3867677051775759E-3</v>
      </c>
      <c r="E96" s="87">
        <f t="shared" si="10"/>
        <v>4.510728707938038E-2</v>
      </c>
      <c r="F96" s="87">
        <f t="shared" si="11"/>
        <v>4.5107290000000001E-2</v>
      </c>
      <c r="G96" s="44" t="s">
        <v>249</v>
      </c>
      <c r="H96" s="40"/>
      <c r="I96" s="40"/>
      <c r="J96" s="69">
        <f t="shared" si="8"/>
        <v>8.3867677051775759E-3</v>
      </c>
      <c r="K96" s="70">
        <f t="shared" si="9"/>
        <v>3.6720522294822422E-2</v>
      </c>
      <c r="L96" s="45"/>
      <c r="M96" s="40"/>
      <c r="N96" s="84"/>
      <c r="O96" s="122">
        <v>0.16818658321460803</v>
      </c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2">
        <v>6.1618679889877584E-2</v>
      </c>
      <c r="E97" s="87">
        <f t="shared" si="10"/>
        <v>6.5674500848549228E-2</v>
      </c>
      <c r="F97" s="87">
        <f t="shared" si="11"/>
        <v>6.5674499999999997E-2</v>
      </c>
      <c r="G97" s="78"/>
      <c r="H97" s="40"/>
      <c r="I97" s="40"/>
      <c r="J97" s="69">
        <f t="shared" si="8"/>
        <v>6.1618679889877584E-2</v>
      </c>
      <c r="K97" s="70">
        <f t="shared" si="9"/>
        <v>4.0558201101224128E-3</v>
      </c>
      <c r="L97" s="45"/>
      <c r="M97" s="40"/>
      <c r="N97" s="32"/>
      <c r="O97" s="122">
        <v>0.16818658321460803</v>
      </c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2">
        <v>6.1618679889877584E-2</v>
      </c>
      <c r="E98" s="87">
        <f t="shared" si="10"/>
        <v>6.5674500848549228E-2</v>
      </c>
      <c r="F98" s="87">
        <f t="shared" si="11"/>
        <v>6.5674499999999997E-2</v>
      </c>
      <c r="G98" s="78"/>
      <c r="H98" s="40"/>
      <c r="I98" s="40"/>
      <c r="J98" s="69">
        <f t="shared" si="8"/>
        <v>6.1618679889877584E-2</v>
      </c>
      <c r="K98" s="70">
        <f t="shared" si="9"/>
        <v>4.0558201101224128E-3</v>
      </c>
      <c r="L98" s="45"/>
      <c r="M98" s="40"/>
      <c r="N98" s="84" t="s">
        <v>322</v>
      </c>
      <c r="O98" s="123">
        <v>0.13040650077493618</v>
      </c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2">
        <v>6.1618679889877584E-2</v>
      </c>
      <c r="E99" s="87">
        <f t="shared" si="10"/>
        <v>6.5674500848549228E-2</v>
      </c>
      <c r="F99" s="87">
        <f t="shared" si="11"/>
        <v>6.5674499999999997E-2</v>
      </c>
      <c r="G99" s="78"/>
      <c r="H99" s="40"/>
      <c r="I99" s="40"/>
      <c r="J99" s="69">
        <f t="shared" si="8"/>
        <v>6.1618679889877584E-2</v>
      </c>
      <c r="K99" s="70">
        <f t="shared" si="9"/>
        <v>4.0558201101224128E-3</v>
      </c>
      <c r="L99" s="45"/>
      <c r="M99" s="40"/>
      <c r="N99" s="84"/>
      <c r="O99" s="123">
        <v>0.1313615061815675</v>
      </c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2">
        <v>3.2071159804981993E-2</v>
      </c>
      <c r="E100" s="87">
        <f t="shared" si="10"/>
        <v>4.6219424652338414E-2</v>
      </c>
      <c r="F100" s="87">
        <f t="shared" si="11"/>
        <v>4.6219419999999997E-2</v>
      </c>
      <c r="G100" s="44" t="s">
        <v>249</v>
      </c>
      <c r="H100" s="40"/>
      <c r="I100" s="40"/>
      <c r="J100" s="69">
        <f t="shared" si="8"/>
        <v>3.2071159804981993E-2</v>
      </c>
      <c r="K100" s="70">
        <f t="shared" si="9"/>
        <v>1.4148260195018005E-2</v>
      </c>
      <c r="L100" s="45"/>
      <c r="M100" s="40"/>
      <c r="N100" s="32"/>
      <c r="O100" s="123">
        <v>0.1313615061815675</v>
      </c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2">
        <v>4.510728707938038E-2</v>
      </c>
      <c r="E101" s="87">
        <f t="shared" si="10"/>
        <v>4.6219424652338414E-2</v>
      </c>
      <c r="F101" s="87">
        <f t="shared" si="11"/>
        <v>4.6219419999999997E-2</v>
      </c>
      <c r="G101" s="78"/>
      <c r="H101" s="40"/>
      <c r="I101" s="40"/>
      <c r="J101" s="69">
        <f t="shared" si="8"/>
        <v>4.510728707938038E-2</v>
      </c>
      <c r="K101" s="70">
        <f t="shared" si="9"/>
        <v>1.112132920619617E-3</v>
      </c>
      <c r="L101" s="45"/>
      <c r="M101" s="40"/>
      <c r="N101" s="84" t="s">
        <v>325</v>
      </c>
      <c r="O101" s="124">
        <v>0.12035091877009488</v>
      </c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2">
        <v>4.510728707938038E-2</v>
      </c>
      <c r="E102" s="87">
        <f t="shared" si="10"/>
        <v>4.6219424652338414E-2</v>
      </c>
      <c r="F102" s="87">
        <f t="shared" si="11"/>
        <v>4.6219419999999997E-2</v>
      </c>
      <c r="G102" s="78"/>
      <c r="H102" s="40"/>
      <c r="I102" s="40"/>
      <c r="J102" s="69">
        <f t="shared" si="8"/>
        <v>4.510728707938038E-2</v>
      </c>
      <c r="K102" s="70">
        <f t="shared" si="9"/>
        <v>1.112132920619617E-3</v>
      </c>
      <c r="L102" s="45"/>
      <c r="M102" s="40"/>
      <c r="N102" s="84"/>
      <c r="O102" s="124">
        <v>0.12035214024069452</v>
      </c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2">
        <v>7.8971192769201504E-2</v>
      </c>
      <c r="E103" s="87">
        <f t="shared" si="10"/>
        <v>7.9070174998893308E-2</v>
      </c>
      <c r="F103" s="87">
        <f t="shared" si="11"/>
        <v>7.9070169999999995E-2</v>
      </c>
      <c r="G103" s="78"/>
      <c r="H103" s="40"/>
      <c r="I103" s="40"/>
      <c r="J103" s="69">
        <f t="shared" si="8"/>
        <v>7.8971192769201504E-2</v>
      </c>
      <c r="K103" s="70">
        <f t="shared" si="9"/>
        <v>9.8977230798491522E-5</v>
      </c>
      <c r="L103" s="45"/>
      <c r="M103" s="40"/>
      <c r="N103" s="84"/>
      <c r="O103" s="124">
        <v>0.12023448491286348</v>
      </c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2">
        <v>1.5979857188984474E-2</v>
      </c>
      <c r="E104" s="87">
        <f t="shared" si="10"/>
        <v>2.0970031966837506E-2</v>
      </c>
      <c r="F104" s="87">
        <f t="shared" si="11"/>
        <v>2.0970030000000001E-2</v>
      </c>
      <c r="G104" s="78"/>
      <c r="H104" s="40"/>
      <c r="I104" s="40"/>
      <c r="J104" s="69">
        <f t="shared" si="8"/>
        <v>1.5979857188984474E-2</v>
      </c>
      <c r="K104" s="70">
        <f t="shared" si="9"/>
        <v>4.9901728110155266E-3</v>
      </c>
      <c r="L104" s="45"/>
      <c r="M104" s="40"/>
      <c r="N104" s="32"/>
      <c r="O104" s="124">
        <v>0.12189586896809551</v>
      </c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2">
        <v>1.5979857188984474E-2</v>
      </c>
      <c r="E105" s="87">
        <f t="shared" si="10"/>
        <v>2.0970031966837506E-2</v>
      </c>
      <c r="F105" s="87">
        <f t="shared" si="11"/>
        <v>2.0970030000000001E-2</v>
      </c>
      <c r="G105" s="78"/>
      <c r="H105" s="40"/>
      <c r="I105" s="40"/>
      <c r="J105" s="69">
        <f t="shared" si="8"/>
        <v>1.5979857188984474E-2</v>
      </c>
      <c r="K105" s="70">
        <f t="shared" si="9"/>
        <v>4.9901728110155266E-3</v>
      </c>
      <c r="L105" s="45"/>
      <c r="M105" s="40"/>
      <c r="N105" s="84"/>
      <c r="O105" s="124">
        <v>0.12189586896809551</v>
      </c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2">
        <v>1.5979857188984474E-2</v>
      </c>
      <c r="E106" s="87">
        <f t="shared" si="10"/>
        <v>2.0970031966837506E-2</v>
      </c>
      <c r="F106" s="87">
        <f t="shared" si="11"/>
        <v>2.0970030000000001E-2</v>
      </c>
      <c r="G106" s="78"/>
      <c r="H106" s="40"/>
      <c r="I106" s="40"/>
      <c r="J106" s="69">
        <f t="shared" si="8"/>
        <v>1.5979857188984474E-2</v>
      </c>
      <c r="K106" s="70">
        <f t="shared" si="9"/>
        <v>4.9901728110155266E-3</v>
      </c>
      <c r="L106" s="45"/>
      <c r="M106" s="40"/>
      <c r="N106" s="32"/>
      <c r="O106" s="124">
        <v>0.12189586896809551</v>
      </c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2">
        <v>6.1618679889877584E-2</v>
      </c>
      <c r="E107" s="87">
        <f t="shared" si="10"/>
        <v>6.5674500848549228E-2</v>
      </c>
      <c r="F107" s="87">
        <f t="shared" si="11"/>
        <v>6.5674499999999997E-2</v>
      </c>
      <c r="G107" s="44"/>
      <c r="H107" s="40"/>
      <c r="I107" s="40"/>
      <c r="J107" s="69">
        <f t="shared" si="8"/>
        <v>6.1618679889877584E-2</v>
      </c>
      <c r="K107" s="70">
        <f t="shared" si="9"/>
        <v>4.0558201101224128E-3</v>
      </c>
      <c r="L107" s="45"/>
      <c r="M107" s="40"/>
      <c r="N107" s="84" t="s">
        <v>326</v>
      </c>
      <c r="O107" s="125">
        <v>0.10972736568888508</v>
      </c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2">
        <v>6.1618679889877584E-2</v>
      </c>
      <c r="E108" s="87">
        <f t="shared" si="10"/>
        <v>6.5674500848549228E-2</v>
      </c>
      <c r="F108" s="87">
        <f t="shared" si="11"/>
        <v>6.5674499999999997E-2</v>
      </c>
      <c r="G108" s="44"/>
      <c r="H108" s="40"/>
      <c r="I108" s="40"/>
      <c r="J108" s="69">
        <f t="shared" si="8"/>
        <v>6.1618679889877584E-2</v>
      </c>
      <c r="K108" s="70">
        <f t="shared" si="9"/>
        <v>4.0558201101224128E-3</v>
      </c>
      <c r="L108" s="45"/>
      <c r="N108" s="84"/>
      <c r="O108" s="125">
        <v>0.10972736568888508</v>
      </c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2">
        <v>6.1618679889877584E-2</v>
      </c>
      <c r="E109" s="87">
        <f t="shared" si="10"/>
        <v>6.5674500848549228E-2</v>
      </c>
      <c r="F109" s="87">
        <f t="shared" si="11"/>
        <v>6.5674499999999997E-2</v>
      </c>
      <c r="G109" s="78"/>
      <c r="H109" s="40"/>
      <c r="I109" s="40"/>
      <c r="J109" s="69">
        <f t="shared" si="8"/>
        <v>6.1618679889877584E-2</v>
      </c>
      <c r="K109" s="70">
        <f t="shared" si="9"/>
        <v>4.0558201101224128E-3</v>
      </c>
      <c r="L109" s="45"/>
      <c r="N109" s="84"/>
      <c r="O109" s="125">
        <v>0.10972736568888508</v>
      </c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2">
        <v>6.5888597253217374E-3</v>
      </c>
      <c r="E110" s="87">
        <f t="shared" si="10"/>
        <v>4.510728707938038E-2</v>
      </c>
      <c r="F110" s="87">
        <f t="shared" si="11"/>
        <v>4.5107290000000001E-2</v>
      </c>
      <c r="G110" s="44" t="s">
        <v>249</v>
      </c>
      <c r="H110" s="40"/>
      <c r="I110" s="40"/>
      <c r="J110" s="69">
        <f t="shared" si="8"/>
        <v>6.5888597253217374E-3</v>
      </c>
      <c r="K110" s="70">
        <f t="shared" si="9"/>
        <v>3.8518430274678266E-2</v>
      </c>
      <c r="L110" s="45"/>
      <c r="N110" s="84"/>
      <c r="O110" s="125">
        <v>0.1096714518757857</v>
      </c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3">
        <v>9.4698396085071464E-3</v>
      </c>
      <c r="E111" s="87">
        <f t="shared" si="10"/>
        <v>4.510728707938038E-2</v>
      </c>
      <c r="F111" s="87">
        <f t="shared" si="11"/>
        <v>4.5107290000000001E-2</v>
      </c>
      <c r="G111" s="44" t="s">
        <v>249</v>
      </c>
      <c r="H111" s="40"/>
      <c r="I111" s="40"/>
      <c r="J111" s="69">
        <f t="shared" si="8"/>
        <v>9.4698396085071464E-3</v>
      </c>
      <c r="K111" s="70">
        <f t="shared" si="9"/>
        <v>3.5637450391492853E-2</v>
      </c>
      <c r="L111" s="45"/>
      <c r="N111" s="32"/>
      <c r="O111" s="125">
        <v>0.10936277410342407</v>
      </c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2">
        <v>8.3027679289844933E-2</v>
      </c>
      <c r="E112" s="87">
        <f t="shared" si="10"/>
        <v>9.122564488326898E-2</v>
      </c>
      <c r="F112" s="87">
        <f t="shared" si="11"/>
        <v>9.1225639999999997E-2</v>
      </c>
      <c r="G112" s="78"/>
      <c r="H112" s="40"/>
      <c r="I112" s="40"/>
      <c r="J112" s="69">
        <f t="shared" si="8"/>
        <v>8.3027679289844933E-2</v>
      </c>
      <c r="K112" s="70">
        <f t="shared" si="9"/>
        <v>8.1979607101550639E-3</v>
      </c>
      <c r="L112" s="45"/>
      <c r="N112" s="84" t="s">
        <v>569</v>
      </c>
      <c r="O112" s="126">
        <v>0.10047936574509485</v>
      </c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2">
        <v>0.16256703564670605</v>
      </c>
      <c r="E113" s="87">
        <f t="shared" si="10"/>
        <v>0.17037321485964288</v>
      </c>
      <c r="F113" s="87">
        <f t="shared" si="11"/>
        <v>0.17037321</v>
      </c>
      <c r="G113" s="78"/>
      <c r="H113" s="40"/>
      <c r="I113" s="40"/>
      <c r="J113" s="69">
        <f t="shared" si="8"/>
        <v>0.16256703564670605</v>
      </c>
      <c r="K113" s="70">
        <f t="shared" si="9"/>
        <v>7.8061743532939487E-3</v>
      </c>
      <c r="L113" s="45"/>
      <c r="N113" s="84"/>
      <c r="O113" s="126">
        <v>0.10158366157729705</v>
      </c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2">
        <v>0.12189586896809551</v>
      </c>
      <c r="E114" s="87">
        <f t="shared" si="10"/>
        <v>0.12970204818103234</v>
      </c>
      <c r="F114" s="87">
        <f t="shared" si="11"/>
        <v>0.12970205000000001</v>
      </c>
      <c r="G114" s="78"/>
      <c r="H114" s="40"/>
      <c r="I114" s="40"/>
      <c r="J114" s="69">
        <f t="shared" si="8"/>
        <v>0.12189586896809551</v>
      </c>
      <c r="K114" s="70">
        <f t="shared" si="9"/>
        <v>7.8061810319045022E-3</v>
      </c>
      <c r="L114" s="45"/>
      <c r="N114" s="32"/>
      <c r="O114" s="126">
        <v>0.10565426303040382</v>
      </c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2">
        <v>0.12189586896809551</v>
      </c>
      <c r="E115" s="87">
        <f t="shared" si="10"/>
        <v>0.12970204818103234</v>
      </c>
      <c r="F115" s="87">
        <f t="shared" si="11"/>
        <v>0.12970205000000001</v>
      </c>
      <c r="G115" s="78"/>
      <c r="H115" s="40"/>
      <c r="I115" s="40"/>
      <c r="J115" s="69">
        <f t="shared" si="8"/>
        <v>0.12189586896809551</v>
      </c>
      <c r="K115" s="70">
        <f t="shared" si="9"/>
        <v>7.8061810319045022E-3</v>
      </c>
      <c r="L115" s="45"/>
      <c r="M115" s="40"/>
      <c r="N115" s="89"/>
      <c r="O115" s="90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2">
        <v>0.12189586896809551</v>
      </c>
      <c r="E116" s="87">
        <f t="shared" si="10"/>
        <v>0.12970204818103234</v>
      </c>
      <c r="F116" s="87">
        <f t="shared" si="11"/>
        <v>0.12970205000000001</v>
      </c>
      <c r="G116" s="78"/>
      <c r="H116" s="40"/>
      <c r="I116" s="40"/>
      <c r="J116" s="69">
        <f t="shared" si="8"/>
        <v>0.12189586896809551</v>
      </c>
      <c r="K116" s="70">
        <f t="shared" si="9"/>
        <v>7.8061810319045022E-3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2">
        <v>9.4698396085071464E-3</v>
      </c>
      <c r="E117" s="87">
        <f t="shared" si="10"/>
        <v>4.510728707938038E-2</v>
      </c>
      <c r="F117" s="87">
        <f t="shared" si="11"/>
        <v>4.5107290000000001E-2</v>
      </c>
      <c r="G117" s="44" t="s">
        <v>249</v>
      </c>
      <c r="H117" s="40"/>
      <c r="I117" s="40"/>
      <c r="J117" s="69">
        <f t="shared" si="8"/>
        <v>9.4698396085071464E-3</v>
      </c>
      <c r="K117" s="70">
        <f t="shared" si="9"/>
        <v>3.5637450391492853E-2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2">
        <v>9.4698396085071464E-3</v>
      </c>
      <c r="E118" s="87">
        <f t="shared" si="10"/>
        <v>4.510728707938038E-2</v>
      </c>
      <c r="F118" s="87">
        <f t="shared" si="11"/>
        <v>4.5107290000000001E-2</v>
      </c>
      <c r="G118" s="44" t="s">
        <v>249</v>
      </c>
      <c r="H118" s="40"/>
      <c r="I118" s="40"/>
      <c r="J118" s="69">
        <f t="shared" si="8"/>
        <v>9.4698396085071464E-3</v>
      </c>
      <c r="K118" s="70">
        <f t="shared" si="9"/>
        <v>3.5637450391492853E-2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2">
        <v>0.1534706853912649</v>
      </c>
      <c r="E119" s="87">
        <f t="shared" si="10"/>
        <v>0.16127686460420174</v>
      </c>
      <c r="F119" s="87">
        <f t="shared" si="11"/>
        <v>0.16127685999999999</v>
      </c>
      <c r="G119" s="78"/>
      <c r="H119" s="40"/>
      <c r="I119" s="40"/>
      <c r="J119" s="69">
        <f t="shared" si="8"/>
        <v>0.1534706853912649</v>
      </c>
      <c r="K119" s="70">
        <f t="shared" si="9"/>
        <v>7.8061746087350892E-3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2">
        <v>0.1534706853912649</v>
      </c>
      <c r="E120" s="87">
        <f t="shared" si="10"/>
        <v>0.16127686460420174</v>
      </c>
      <c r="F120" s="87">
        <f t="shared" si="11"/>
        <v>0.16127685999999999</v>
      </c>
      <c r="G120" s="78"/>
      <c r="H120" s="40"/>
      <c r="I120" s="40"/>
      <c r="J120" s="69">
        <f t="shared" si="8"/>
        <v>0.1534706853912649</v>
      </c>
      <c r="K120" s="70">
        <f t="shared" si="9"/>
        <v>7.8061746087350892E-3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2">
        <v>0.16302614866681972</v>
      </c>
      <c r="E121" s="87">
        <f t="shared" si="10"/>
        <v>0.17083232787975655</v>
      </c>
      <c r="F121" s="87">
        <f t="shared" si="11"/>
        <v>0.17083233</v>
      </c>
      <c r="G121" s="78"/>
      <c r="H121" s="40"/>
      <c r="I121" s="40"/>
      <c r="J121" s="69">
        <f t="shared" si="8"/>
        <v>0.16302614866681972</v>
      </c>
      <c r="K121" s="70">
        <f t="shared" si="9"/>
        <v>7.8061813331802843E-3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2">
        <v>7.9136163152021169E-2</v>
      </c>
      <c r="E122" s="87">
        <f t="shared" si="10"/>
        <v>9.122564488326898E-2</v>
      </c>
      <c r="F122" s="87">
        <f t="shared" si="11"/>
        <v>9.1225639999999997E-2</v>
      </c>
      <c r="G122" s="78"/>
      <c r="H122" s="40"/>
      <c r="I122" s="40"/>
      <c r="J122" s="69">
        <f t="shared" si="8"/>
        <v>7.9136163152021169E-2</v>
      </c>
      <c r="K122" s="70">
        <f t="shared" si="9"/>
        <v>1.2089476847978828E-2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2">
        <v>0.1096714518757857</v>
      </c>
      <c r="E123" s="87">
        <f t="shared" si="10"/>
        <v>0.11747763108872253</v>
      </c>
      <c r="F123" s="87">
        <f t="shared" si="11"/>
        <v>0.11747763</v>
      </c>
      <c r="G123" s="78"/>
      <c r="H123" s="40"/>
      <c r="I123" s="40"/>
      <c r="J123" s="69">
        <f t="shared" si="8"/>
        <v>0.1096714518757857</v>
      </c>
      <c r="K123" s="70">
        <f t="shared" si="9"/>
        <v>7.8061781242143025E-3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2">
        <v>3.1551986161955994E-2</v>
      </c>
      <c r="E124" s="87">
        <f t="shared" si="10"/>
        <v>4.6219424652338414E-2</v>
      </c>
      <c r="F124" s="87">
        <f t="shared" si="11"/>
        <v>4.6219419999999997E-2</v>
      </c>
      <c r="G124" s="44" t="s">
        <v>249</v>
      </c>
      <c r="H124" s="40"/>
      <c r="I124" s="40"/>
      <c r="J124" s="69">
        <f t="shared" si="8"/>
        <v>3.1551986161955994E-2</v>
      </c>
      <c r="K124" s="70">
        <f t="shared" si="9"/>
        <v>1.4667433838044003E-2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2">
        <v>5.2098098913085762E-2</v>
      </c>
      <c r="E125" s="87">
        <f t="shared" si="10"/>
        <v>5.3130402803291898E-2</v>
      </c>
      <c r="F125" s="87">
        <f t="shared" si="11"/>
        <v>5.3130400000000001E-2</v>
      </c>
      <c r="G125" s="78"/>
      <c r="H125" s="40"/>
      <c r="I125" s="40"/>
      <c r="J125" s="69">
        <f t="shared" si="8"/>
        <v>5.2098098913085762E-2</v>
      </c>
      <c r="K125" s="70">
        <f t="shared" si="9"/>
        <v>1.0323010869142391E-3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2">
        <v>4.1403816314957174E-2</v>
      </c>
      <c r="E126" s="87">
        <f t="shared" si="10"/>
        <v>4.510728707938038E-2</v>
      </c>
      <c r="F126" s="87">
        <f t="shared" si="11"/>
        <v>4.5107290000000001E-2</v>
      </c>
      <c r="G126" s="78"/>
      <c r="H126" s="40"/>
      <c r="I126" s="40"/>
      <c r="J126" s="69">
        <f t="shared" si="8"/>
        <v>4.1403816314957174E-2</v>
      </c>
      <c r="K126" s="70">
        <f t="shared" si="9"/>
        <v>3.7034736850428268E-3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2">
        <v>7.7602523659742045E-2</v>
      </c>
      <c r="E127" s="87">
        <f t="shared" si="10"/>
        <v>7.9070174998893308E-2</v>
      </c>
      <c r="F127" s="87">
        <f t="shared" si="11"/>
        <v>7.9070169999999995E-2</v>
      </c>
      <c r="G127" s="78"/>
      <c r="H127" s="40"/>
      <c r="I127" s="40"/>
      <c r="J127" s="69">
        <f t="shared" si="8"/>
        <v>7.7602523659742045E-2</v>
      </c>
      <c r="K127" s="70">
        <f t="shared" si="9"/>
        <v>1.4676463402579498E-3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2">
        <v>6.3583951382640863E-2</v>
      </c>
      <c r="E128" s="87">
        <f t="shared" si="10"/>
        <v>6.5674500848549228E-2</v>
      </c>
      <c r="F128" s="87">
        <f t="shared" si="11"/>
        <v>6.5674499999999997E-2</v>
      </c>
      <c r="G128" s="78"/>
      <c r="H128" s="40"/>
      <c r="I128" s="40"/>
      <c r="J128" s="69">
        <f t="shared" si="8"/>
        <v>6.3583951382640863E-2</v>
      </c>
      <c r="K128" s="70">
        <f t="shared" si="9"/>
        <v>2.0905486173591337E-3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2">
        <v>9.4698396085071464E-3</v>
      </c>
      <c r="E129" s="87">
        <f t="shared" si="10"/>
        <v>4.510728707938038E-2</v>
      </c>
      <c r="F129" s="87">
        <f t="shared" si="11"/>
        <v>4.5107290000000001E-2</v>
      </c>
      <c r="G129" s="78" t="s">
        <v>249</v>
      </c>
      <c r="H129" s="40"/>
      <c r="I129" s="40"/>
      <c r="J129" s="69">
        <f t="shared" si="8"/>
        <v>9.4698396085071464E-3</v>
      </c>
      <c r="K129" s="70">
        <f t="shared" si="9"/>
        <v>3.5637450391492853E-2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2">
        <v>6.3583951382640863E-2</v>
      </c>
      <c r="E130" s="87">
        <f t="shared" si="10"/>
        <v>6.5674500848549228E-2</v>
      </c>
      <c r="F130" s="87">
        <f t="shared" si="11"/>
        <v>6.5674499999999997E-2</v>
      </c>
      <c r="G130" s="78"/>
      <c r="H130" s="40"/>
      <c r="I130" s="40"/>
      <c r="J130" s="69">
        <f t="shared" ref="J130:J193" si="12">+D130</f>
        <v>6.3583951382640863E-2</v>
      </c>
      <c r="K130" s="70">
        <f t="shared" ref="K130:K193" si="13">F130-J130</f>
        <v>2.0905486173591337E-3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2">
        <v>2.0676813623643327E-2</v>
      </c>
      <c r="E131" s="87">
        <f t="shared" ref="E131:E194" si="14">IF(AND(G131="X",D131&lt;$N$17),VLOOKUP(D131,$N$7:$Q$51,4,1),IF(D131&lt;$N$17,VLOOKUP(D131,$N$7:$P$51,3,1),IF(G131="X",VLOOKUP(D131,$N$7:$R$51,4,1),VLOOKUP(D131,$N$7:$R$51,3,1))))</f>
        <v>2.0970031966837506E-2</v>
      </c>
      <c r="F131" s="87">
        <f t="shared" ref="F131:F194" si="15">ROUND(E131,8)</f>
        <v>2.0970030000000001E-2</v>
      </c>
      <c r="G131" s="78"/>
      <c r="H131" s="40"/>
      <c r="I131" s="40"/>
      <c r="J131" s="69">
        <f t="shared" si="12"/>
        <v>2.0676813623643327E-2</v>
      </c>
      <c r="K131" s="70">
        <f t="shared" si="13"/>
        <v>2.9321637635667391E-4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2">
        <v>2.0676813623643327E-2</v>
      </c>
      <c r="E132" s="87">
        <f t="shared" si="14"/>
        <v>2.0970031966837506E-2</v>
      </c>
      <c r="F132" s="87">
        <f t="shared" si="15"/>
        <v>2.0970030000000001E-2</v>
      </c>
      <c r="G132" s="44"/>
      <c r="H132" s="40"/>
      <c r="I132" s="40"/>
      <c r="J132" s="69">
        <f t="shared" si="12"/>
        <v>2.0676813623643327E-2</v>
      </c>
      <c r="K132" s="70">
        <f t="shared" si="13"/>
        <v>2.9321637635667391E-4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2">
        <v>9.4698396085071464E-3</v>
      </c>
      <c r="E133" s="87">
        <f t="shared" si="14"/>
        <v>4.510728707938038E-2</v>
      </c>
      <c r="F133" s="87">
        <f t="shared" si="15"/>
        <v>4.5107290000000001E-2</v>
      </c>
      <c r="G133" s="78" t="s">
        <v>249</v>
      </c>
      <c r="H133" s="40"/>
      <c r="I133" s="40"/>
      <c r="J133" s="69">
        <f t="shared" si="12"/>
        <v>9.4698396085071464E-3</v>
      </c>
      <c r="K133" s="70">
        <f t="shared" si="13"/>
        <v>3.5637450391492853E-2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2">
        <v>2.2866726973214437E-2</v>
      </c>
      <c r="E134" s="87">
        <f t="shared" si="14"/>
        <v>4.1231846183043951E-2</v>
      </c>
      <c r="F134" s="87">
        <f t="shared" si="15"/>
        <v>4.123185E-2</v>
      </c>
      <c r="G134" s="78"/>
      <c r="H134" s="40"/>
      <c r="I134" s="40"/>
      <c r="J134" s="69">
        <f t="shared" si="12"/>
        <v>2.2866726973214437E-2</v>
      </c>
      <c r="K134" s="70">
        <f t="shared" si="13"/>
        <v>1.8365123026785564E-2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2">
        <v>1.0254751903554921E-2</v>
      </c>
      <c r="E135" s="87">
        <f t="shared" si="14"/>
        <v>4.510728707938038E-2</v>
      </c>
      <c r="F135" s="87">
        <f t="shared" si="15"/>
        <v>4.5107290000000001E-2</v>
      </c>
      <c r="G135" s="78" t="s">
        <v>249</v>
      </c>
      <c r="H135" s="40"/>
      <c r="I135" s="40"/>
      <c r="J135" s="69">
        <f t="shared" si="12"/>
        <v>1.0254751903554921E-2</v>
      </c>
      <c r="K135" s="70">
        <f t="shared" si="13"/>
        <v>3.4852538096445076E-2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2">
        <v>4.5177660289797431E-2</v>
      </c>
      <c r="E136" s="87">
        <f t="shared" si="14"/>
        <v>4.6219424652338414E-2</v>
      </c>
      <c r="F136" s="87">
        <f t="shared" si="15"/>
        <v>4.6219419999999997E-2</v>
      </c>
      <c r="G136" s="44"/>
      <c r="H136" s="40"/>
      <c r="I136" s="40"/>
      <c r="J136" s="69">
        <f t="shared" si="12"/>
        <v>4.5177660289797431E-2</v>
      </c>
      <c r="K136" s="70">
        <f t="shared" si="13"/>
        <v>1.0417597102025666E-3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2">
        <v>9.122564488326898E-2</v>
      </c>
      <c r="E137" s="87">
        <f t="shared" si="14"/>
        <v>9.9031824096205812E-2</v>
      </c>
      <c r="F137" s="87">
        <f t="shared" si="15"/>
        <v>9.9031820000000007E-2</v>
      </c>
      <c r="G137" s="78"/>
      <c r="H137" s="40"/>
      <c r="I137" s="40"/>
      <c r="J137" s="69">
        <f t="shared" si="12"/>
        <v>9.122564488326898E-2</v>
      </c>
      <c r="K137" s="70">
        <f t="shared" si="13"/>
        <v>7.8061751167310262E-3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2">
        <v>0.18104769712832652</v>
      </c>
      <c r="E138" s="87">
        <f t="shared" si="14"/>
        <v>0.18885387634126335</v>
      </c>
      <c r="F138" s="87">
        <f t="shared" si="15"/>
        <v>0.18885388</v>
      </c>
      <c r="G138" s="44"/>
      <c r="H138" s="40"/>
      <c r="I138" s="40"/>
      <c r="J138" s="69">
        <f t="shared" si="12"/>
        <v>0.18104769712832652</v>
      </c>
      <c r="K138" s="70">
        <f t="shared" si="13"/>
        <v>7.8061828716734782E-3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2">
        <v>6.1618679889877584E-2</v>
      </c>
      <c r="E139" s="87">
        <f t="shared" si="14"/>
        <v>6.5674500848549228E-2</v>
      </c>
      <c r="F139" s="87">
        <f t="shared" si="15"/>
        <v>6.5674499999999997E-2</v>
      </c>
      <c r="G139" s="78"/>
      <c r="H139" s="40"/>
      <c r="I139" s="40"/>
      <c r="J139" s="69">
        <f t="shared" si="12"/>
        <v>6.1618679889877584E-2</v>
      </c>
      <c r="K139" s="70">
        <f t="shared" si="13"/>
        <v>4.0558201101224128E-3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3">
        <v>5.8690692751584228E-2</v>
      </c>
      <c r="E140" s="87">
        <f t="shared" si="14"/>
        <v>6.042344645359022E-2</v>
      </c>
      <c r="F140" s="87">
        <f t="shared" si="15"/>
        <v>6.0423449999999997E-2</v>
      </c>
      <c r="G140" s="78"/>
      <c r="H140" s="40"/>
      <c r="I140" s="40"/>
      <c r="J140" s="69">
        <f t="shared" si="12"/>
        <v>5.8690692751584228E-2</v>
      </c>
      <c r="K140" s="70">
        <f t="shared" si="13"/>
        <v>1.7327572484157686E-3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2">
        <v>9.4698396085071464E-3</v>
      </c>
      <c r="E141" s="87">
        <f t="shared" si="14"/>
        <v>4.510728707938038E-2</v>
      </c>
      <c r="F141" s="87">
        <f t="shared" si="15"/>
        <v>4.5107290000000001E-2</v>
      </c>
      <c r="G141" s="78" t="s">
        <v>249</v>
      </c>
      <c r="H141" s="40"/>
      <c r="I141" s="40"/>
      <c r="J141" s="69">
        <f t="shared" si="12"/>
        <v>9.4698396085071464E-3</v>
      </c>
      <c r="K141" s="70">
        <f t="shared" si="13"/>
        <v>3.5637450391492853E-2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2">
        <v>5.8690692751584228E-2</v>
      </c>
      <c r="E142" s="87">
        <f t="shared" si="14"/>
        <v>6.042344645359022E-2</v>
      </c>
      <c r="F142" s="87">
        <f t="shared" si="15"/>
        <v>6.0423449999999997E-2</v>
      </c>
      <c r="G142" s="78"/>
      <c r="H142" s="40"/>
      <c r="I142" s="40"/>
      <c r="J142" s="69">
        <f t="shared" si="12"/>
        <v>5.8690692751584228E-2</v>
      </c>
      <c r="K142" s="70">
        <f t="shared" si="13"/>
        <v>1.7327572484157686E-3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2">
        <v>6.1618679889877584E-2</v>
      </c>
      <c r="E143" s="87">
        <f t="shared" si="14"/>
        <v>6.5674500848549228E-2</v>
      </c>
      <c r="F143" s="87">
        <f t="shared" si="15"/>
        <v>6.5674499999999997E-2</v>
      </c>
      <c r="G143" s="78"/>
      <c r="H143" s="40"/>
      <c r="I143" s="40"/>
      <c r="J143" s="69">
        <f t="shared" si="12"/>
        <v>6.1618679889877584E-2</v>
      </c>
      <c r="K143" s="70">
        <f t="shared" si="13"/>
        <v>4.0558201101224128E-3</v>
      </c>
      <c r="L143" s="45"/>
      <c r="M143" s="40"/>
      <c r="AB143" s="59"/>
      <c r="AH143" s="46"/>
    </row>
    <row r="144" spans="1:34" ht="15.75" customHeight="1">
      <c r="A144" s="96">
        <v>22</v>
      </c>
      <c r="B144" s="96" t="s">
        <v>265</v>
      </c>
      <c r="C144" s="96">
        <v>22</v>
      </c>
      <c r="D144" s="92">
        <v>6.1618679889877584E-2</v>
      </c>
      <c r="E144" s="87">
        <f t="shared" si="14"/>
        <v>6.5674500848549228E-2</v>
      </c>
      <c r="F144" s="87">
        <f t="shared" si="15"/>
        <v>6.5674499999999997E-2</v>
      </c>
      <c r="G144" s="44"/>
      <c r="H144" s="40"/>
      <c r="I144" s="40"/>
      <c r="J144" s="69">
        <f t="shared" si="12"/>
        <v>6.1618679889877584E-2</v>
      </c>
      <c r="K144" s="70">
        <f t="shared" si="13"/>
        <v>4.0558201101224128E-3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2">
        <v>6.1618679889877584E-2</v>
      </c>
      <c r="E145" s="87">
        <f t="shared" si="14"/>
        <v>6.5674500848549228E-2</v>
      </c>
      <c r="F145" s="87">
        <f t="shared" si="15"/>
        <v>6.5674499999999997E-2</v>
      </c>
      <c r="G145" s="78"/>
      <c r="H145" s="40"/>
      <c r="I145" s="40"/>
      <c r="J145" s="69">
        <f t="shared" si="12"/>
        <v>6.1618679889877584E-2</v>
      </c>
      <c r="K145" s="70">
        <f t="shared" si="13"/>
        <v>4.0558201101224128E-3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2">
        <v>1.2394544392662108E-2</v>
      </c>
      <c r="E146" s="87">
        <f t="shared" si="14"/>
        <v>4.510728707938038E-2</v>
      </c>
      <c r="F146" s="87">
        <f t="shared" si="15"/>
        <v>4.5107290000000001E-2</v>
      </c>
      <c r="G146" s="78" t="s">
        <v>249</v>
      </c>
      <c r="H146" s="40"/>
      <c r="I146" s="40"/>
      <c r="J146" s="69">
        <f t="shared" si="12"/>
        <v>1.2394544392662108E-2</v>
      </c>
      <c r="K146" s="70">
        <f t="shared" si="13"/>
        <v>3.271274560733789E-2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2">
        <v>1.4894497224785258E-2</v>
      </c>
      <c r="E147" s="87">
        <f t="shared" si="14"/>
        <v>4.510728707938038E-2</v>
      </c>
      <c r="F147" s="87">
        <f t="shared" si="15"/>
        <v>4.5107290000000001E-2</v>
      </c>
      <c r="G147" s="44" t="s">
        <v>249</v>
      </c>
      <c r="H147" s="40"/>
      <c r="I147" s="40"/>
      <c r="J147" s="69">
        <f t="shared" si="12"/>
        <v>1.4894497224785258E-2</v>
      </c>
      <c r="K147" s="70">
        <f t="shared" si="13"/>
        <v>3.0212792775214742E-2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3">
        <v>6.1618679889877584E-2</v>
      </c>
      <c r="E148" s="87">
        <f t="shared" si="14"/>
        <v>6.5674500848549228E-2</v>
      </c>
      <c r="F148" s="87">
        <f t="shared" si="15"/>
        <v>6.5674499999999997E-2</v>
      </c>
      <c r="G148" s="78"/>
      <c r="H148" s="40"/>
      <c r="I148" s="40"/>
      <c r="J148" s="69">
        <f t="shared" si="12"/>
        <v>6.1618679889877584E-2</v>
      </c>
      <c r="K148" s="70">
        <f t="shared" si="13"/>
        <v>4.0558201101224128E-3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2">
        <v>6.1618679889877584E-2</v>
      </c>
      <c r="E149" s="87">
        <f t="shared" si="14"/>
        <v>6.5674500848549228E-2</v>
      </c>
      <c r="F149" s="87">
        <f t="shared" si="15"/>
        <v>6.5674499999999997E-2</v>
      </c>
      <c r="G149" s="44"/>
      <c r="H149" s="40"/>
      <c r="I149" s="40"/>
      <c r="J149" s="69">
        <f t="shared" si="12"/>
        <v>6.1618679889877584E-2</v>
      </c>
      <c r="K149" s="70">
        <f t="shared" si="13"/>
        <v>4.0558201101224128E-3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2">
        <v>2.7882354797833981E-2</v>
      </c>
      <c r="E150" s="87">
        <f t="shared" si="14"/>
        <v>4.6219424652338414E-2</v>
      </c>
      <c r="F150" s="87">
        <f t="shared" si="15"/>
        <v>4.6219419999999997E-2</v>
      </c>
      <c r="G150" s="44" t="s">
        <v>249</v>
      </c>
      <c r="H150" s="40"/>
      <c r="I150" s="40"/>
      <c r="J150" s="69">
        <f t="shared" si="12"/>
        <v>2.7882354797833981E-2</v>
      </c>
      <c r="K150" s="70">
        <f t="shared" si="13"/>
        <v>1.8337065202166016E-2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2">
        <v>2.4141157251202791E-2</v>
      </c>
      <c r="E151" s="87">
        <f t="shared" si="14"/>
        <v>4.6219424652338414E-2</v>
      </c>
      <c r="F151" s="87">
        <f t="shared" si="15"/>
        <v>4.6219419999999997E-2</v>
      </c>
      <c r="G151" s="78" t="s">
        <v>249</v>
      </c>
      <c r="H151" s="40"/>
      <c r="I151" s="40"/>
      <c r="J151" s="69">
        <f t="shared" si="12"/>
        <v>2.4141157251202791E-2</v>
      </c>
      <c r="K151" s="70">
        <f t="shared" si="13"/>
        <v>2.2078262748797206E-2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2">
        <v>2.2622347958819369E-2</v>
      </c>
      <c r="E152" s="87">
        <f t="shared" si="14"/>
        <v>4.6219424652338414E-2</v>
      </c>
      <c r="F152" s="87">
        <f t="shared" si="15"/>
        <v>4.6219419999999997E-2</v>
      </c>
      <c r="G152" s="78" t="s">
        <v>249</v>
      </c>
      <c r="H152" s="40"/>
      <c r="I152" s="40"/>
      <c r="J152" s="69">
        <f t="shared" si="12"/>
        <v>2.2622347958819369E-2</v>
      </c>
      <c r="K152" s="70">
        <f t="shared" si="13"/>
        <v>2.3597072041180629E-2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2">
        <v>0.16818658321460803</v>
      </c>
      <c r="E153" s="87">
        <f t="shared" si="14"/>
        <v>0.17599276242754486</v>
      </c>
      <c r="F153" s="87">
        <f t="shared" si="15"/>
        <v>0.17599276</v>
      </c>
      <c r="G153" s="44"/>
      <c r="H153" s="40"/>
      <c r="I153" s="40"/>
      <c r="J153" s="69">
        <f t="shared" si="12"/>
        <v>0.16818658321460803</v>
      </c>
      <c r="K153" s="70">
        <f t="shared" si="13"/>
        <v>7.8061767853919717E-3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2">
        <v>9.4698396085071464E-3</v>
      </c>
      <c r="E154" s="87">
        <f t="shared" si="14"/>
        <v>4.510728707938038E-2</v>
      </c>
      <c r="F154" s="87">
        <f t="shared" si="15"/>
        <v>4.5107290000000001E-2</v>
      </c>
      <c r="G154" s="44" t="s">
        <v>249</v>
      </c>
      <c r="H154" s="40"/>
      <c r="I154" s="40"/>
      <c r="J154" s="69">
        <f t="shared" si="12"/>
        <v>9.4698396085071464E-3</v>
      </c>
      <c r="K154" s="70">
        <f t="shared" si="13"/>
        <v>3.5637450391492853E-2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2">
        <v>6.1618679889877584E-2</v>
      </c>
      <c r="E155" s="87">
        <f t="shared" si="14"/>
        <v>6.5674500848549228E-2</v>
      </c>
      <c r="F155" s="87">
        <f t="shared" si="15"/>
        <v>6.5674499999999997E-2</v>
      </c>
      <c r="G155" s="44"/>
      <c r="H155" s="40"/>
      <c r="I155" s="40"/>
      <c r="J155" s="69">
        <f t="shared" si="12"/>
        <v>6.1618679889877584E-2</v>
      </c>
      <c r="K155" s="70">
        <f t="shared" si="13"/>
        <v>4.0558201101224128E-3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2">
        <v>1.6257044219429084E-2</v>
      </c>
      <c r="E156" s="87">
        <f t="shared" si="14"/>
        <v>4.510728707938038E-2</v>
      </c>
      <c r="F156" s="87">
        <f t="shared" si="15"/>
        <v>4.5107290000000001E-2</v>
      </c>
      <c r="G156" s="78" t="s">
        <v>249</v>
      </c>
      <c r="H156" s="40"/>
      <c r="I156" s="40"/>
      <c r="J156" s="69">
        <f t="shared" si="12"/>
        <v>1.6257044219429084E-2</v>
      </c>
      <c r="K156" s="70">
        <f t="shared" si="13"/>
        <v>2.8850245780570917E-2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2">
        <v>3.2071159804981993E-2</v>
      </c>
      <c r="E157" s="87">
        <f t="shared" si="14"/>
        <v>4.6219424652338414E-2</v>
      </c>
      <c r="F157" s="87">
        <f t="shared" si="15"/>
        <v>4.6219419999999997E-2</v>
      </c>
      <c r="G157" s="44" t="s">
        <v>249</v>
      </c>
      <c r="H157" s="40"/>
      <c r="I157" s="40"/>
      <c r="J157" s="69">
        <f t="shared" si="12"/>
        <v>3.2071159804981993E-2</v>
      </c>
      <c r="K157" s="70">
        <f t="shared" si="13"/>
        <v>1.4148260195018005E-2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2">
        <v>3.1315976593185545E-2</v>
      </c>
      <c r="E158" s="87">
        <f t="shared" si="14"/>
        <v>4.6219424652338414E-2</v>
      </c>
      <c r="F158" s="87">
        <f t="shared" si="15"/>
        <v>4.6219419999999997E-2</v>
      </c>
      <c r="G158" s="78" t="s">
        <v>249</v>
      </c>
      <c r="H158" s="40"/>
      <c r="I158" s="40"/>
      <c r="J158" s="69">
        <f t="shared" si="12"/>
        <v>3.1315976593185545E-2</v>
      </c>
      <c r="K158" s="70">
        <f t="shared" si="13"/>
        <v>1.4903443406814453E-2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2">
        <v>9.4698396085071464E-3</v>
      </c>
      <c r="E159" s="87">
        <f t="shared" si="14"/>
        <v>4.510728707938038E-2</v>
      </c>
      <c r="F159" s="87">
        <f t="shared" si="15"/>
        <v>4.5107290000000001E-2</v>
      </c>
      <c r="G159" s="44" t="s">
        <v>249</v>
      </c>
      <c r="H159" s="40"/>
      <c r="I159" s="40"/>
      <c r="J159" s="69">
        <f t="shared" si="12"/>
        <v>9.4698396085071464E-3</v>
      </c>
      <c r="K159" s="70">
        <f t="shared" si="13"/>
        <v>3.5637450391492853E-2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2">
        <v>0.22296078694900309</v>
      </c>
      <c r="E160" s="87">
        <f t="shared" si="14"/>
        <v>0.23076696616193992</v>
      </c>
      <c r="F160" s="87">
        <f t="shared" si="15"/>
        <v>0.23076696999999999</v>
      </c>
      <c r="G160" s="44"/>
      <c r="H160" s="40"/>
      <c r="I160" s="40"/>
      <c r="J160" s="69">
        <f t="shared" si="12"/>
        <v>0.22296078694900309</v>
      </c>
      <c r="K160" s="70">
        <f t="shared" si="13"/>
        <v>7.8061830509968955E-3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2">
        <v>0.22296078694900309</v>
      </c>
      <c r="E161" s="87">
        <f t="shared" si="14"/>
        <v>0.23076696616193992</v>
      </c>
      <c r="F161" s="87">
        <f t="shared" si="15"/>
        <v>0.23076696999999999</v>
      </c>
      <c r="G161" s="44"/>
      <c r="H161" s="40"/>
      <c r="I161" s="40"/>
      <c r="J161" s="69">
        <f t="shared" si="12"/>
        <v>0.22296078694900309</v>
      </c>
      <c r="K161" s="70">
        <f t="shared" si="13"/>
        <v>7.8061830509968955E-3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2">
        <v>0.23756968164923778</v>
      </c>
      <c r="E162" s="87">
        <f t="shared" si="14"/>
        <v>0.24537586086217461</v>
      </c>
      <c r="F162" s="87">
        <f t="shared" si="15"/>
        <v>0.24537586</v>
      </c>
      <c r="G162" s="44"/>
      <c r="H162" s="40"/>
      <c r="I162" s="40"/>
      <c r="J162" s="69">
        <f t="shared" si="12"/>
        <v>0.23756968164923778</v>
      </c>
      <c r="K162" s="70">
        <f t="shared" si="13"/>
        <v>7.8061783507622218E-3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2">
        <v>0.23756968164923778</v>
      </c>
      <c r="E163" s="87">
        <f t="shared" si="14"/>
        <v>0.24537586086217461</v>
      </c>
      <c r="F163" s="87">
        <f t="shared" si="15"/>
        <v>0.24537586</v>
      </c>
      <c r="G163" s="78"/>
      <c r="H163" s="40"/>
      <c r="I163" s="40"/>
      <c r="J163" s="69">
        <f t="shared" si="12"/>
        <v>0.23756968164923778</v>
      </c>
      <c r="K163" s="70">
        <f t="shared" si="13"/>
        <v>7.8061783507622218E-3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2">
        <v>5.3539691835319286E-2</v>
      </c>
      <c r="E164" s="87">
        <f t="shared" si="14"/>
        <v>7.4213573251730378E-2</v>
      </c>
      <c r="F164" s="87">
        <f t="shared" si="15"/>
        <v>7.4213570000000006E-2</v>
      </c>
      <c r="G164" s="78" t="s">
        <v>249</v>
      </c>
      <c r="H164" s="40"/>
      <c r="I164" s="40"/>
      <c r="J164" s="69">
        <f t="shared" si="12"/>
        <v>5.3539691835319286E-2</v>
      </c>
      <c r="K164" s="70">
        <f t="shared" si="13"/>
        <v>2.067387816468072E-2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2">
        <v>1.3672707062655306E-2</v>
      </c>
      <c r="E165" s="87">
        <f t="shared" si="14"/>
        <v>4.510728707938038E-2</v>
      </c>
      <c r="F165" s="87">
        <f t="shared" si="15"/>
        <v>4.5107290000000001E-2</v>
      </c>
      <c r="G165" s="78" t="s">
        <v>249</v>
      </c>
      <c r="H165" s="40"/>
      <c r="I165" s="40"/>
      <c r="J165" s="69">
        <f t="shared" si="12"/>
        <v>1.3672707062655306E-2</v>
      </c>
      <c r="K165" s="70">
        <f t="shared" si="13"/>
        <v>3.1434582937344697E-2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2">
        <v>1.3672707062655306E-2</v>
      </c>
      <c r="E166" s="87">
        <f t="shared" si="14"/>
        <v>4.510728707938038E-2</v>
      </c>
      <c r="F166" s="87">
        <f t="shared" si="15"/>
        <v>4.5107290000000001E-2</v>
      </c>
      <c r="G166" s="78" t="s">
        <v>249</v>
      </c>
      <c r="H166" s="40"/>
      <c r="I166" s="40"/>
      <c r="J166" s="69">
        <f t="shared" si="12"/>
        <v>1.3672707062655306E-2</v>
      </c>
      <c r="K166" s="70">
        <f t="shared" si="13"/>
        <v>3.1434582937344697E-2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4">
        <v>8.3841069801102092E-2</v>
      </c>
      <c r="E167" s="87">
        <f t="shared" si="14"/>
        <v>9.122564488326898E-2</v>
      </c>
      <c r="F167" s="87">
        <f t="shared" si="15"/>
        <v>9.1225639999999997E-2</v>
      </c>
      <c r="G167" s="44"/>
      <c r="H167" s="40"/>
      <c r="I167" s="40"/>
      <c r="J167" s="69">
        <f t="shared" si="12"/>
        <v>8.3841069801102092E-2</v>
      </c>
      <c r="K167" s="70">
        <f t="shared" si="13"/>
        <v>7.3845701988979051E-3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2">
        <v>4.6223141795663711E-2</v>
      </c>
      <c r="E168" s="87">
        <f t="shared" si="14"/>
        <v>6.5674500848549228E-2</v>
      </c>
      <c r="F168" s="87">
        <f t="shared" si="15"/>
        <v>6.5674499999999997E-2</v>
      </c>
      <c r="G168" s="44" t="s">
        <v>249</v>
      </c>
      <c r="H168" s="40"/>
      <c r="I168" s="40"/>
      <c r="J168" s="69">
        <f t="shared" si="12"/>
        <v>4.6223141795663711E-2</v>
      </c>
      <c r="K168" s="70">
        <f t="shared" si="13"/>
        <v>1.9451358204336286E-2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2">
        <v>9.1267635163528385E-3</v>
      </c>
      <c r="E169" s="87">
        <f t="shared" si="14"/>
        <v>4.510728707938038E-2</v>
      </c>
      <c r="F169" s="87">
        <f t="shared" si="15"/>
        <v>4.5107290000000001E-2</v>
      </c>
      <c r="G169" s="44" t="s">
        <v>249</v>
      </c>
      <c r="H169" s="40"/>
      <c r="I169" s="40"/>
      <c r="J169" s="69">
        <f t="shared" si="12"/>
        <v>9.1267635163528385E-3</v>
      </c>
      <c r="K169" s="70">
        <f t="shared" si="13"/>
        <v>3.5980526483647163E-2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2">
        <v>4.304901534864404E-2</v>
      </c>
      <c r="E170" s="87">
        <f t="shared" si="14"/>
        <v>4.510728707938038E-2</v>
      </c>
      <c r="F170" s="87">
        <f t="shared" si="15"/>
        <v>4.5107290000000001E-2</v>
      </c>
      <c r="G170" s="78"/>
      <c r="H170" s="40"/>
      <c r="I170" s="40"/>
      <c r="J170" s="69">
        <f t="shared" si="12"/>
        <v>4.304901534864404E-2</v>
      </c>
      <c r="K170" s="70">
        <f t="shared" si="13"/>
        <v>2.058274651355961E-3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2">
        <v>6.6197138215026333E-2</v>
      </c>
      <c r="E171" s="87">
        <f t="shared" si="14"/>
        <v>7.4213573251730378E-2</v>
      </c>
      <c r="F171" s="87">
        <f t="shared" si="15"/>
        <v>7.4213570000000006E-2</v>
      </c>
      <c r="G171" s="44"/>
      <c r="H171" s="40"/>
      <c r="I171" s="40"/>
      <c r="J171" s="69">
        <f t="shared" si="12"/>
        <v>6.6197138215026333E-2</v>
      </c>
      <c r="K171" s="70">
        <f t="shared" si="13"/>
        <v>8.0164317849736738E-3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2">
        <v>7.3987749615176804E-2</v>
      </c>
      <c r="E172" s="87">
        <f t="shared" si="14"/>
        <v>7.4213573251730378E-2</v>
      </c>
      <c r="F172" s="87">
        <f t="shared" si="15"/>
        <v>7.4213570000000006E-2</v>
      </c>
      <c r="G172" s="44"/>
      <c r="H172" s="40"/>
      <c r="I172" s="40"/>
      <c r="J172" s="69">
        <f t="shared" si="12"/>
        <v>7.3987749615176804E-2</v>
      </c>
      <c r="K172" s="70">
        <f t="shared" si="13"/>
        <v>2.2582038482320266E-4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2">
        <v>5.0996011431522083E-2</v>
      </c>
      <c r="E173" s="87">
        <f t="shared" si="14"/>
        <v>5.3130402803291898E-2</v>
      </c>
      <c r="F173" s="87">
        <f t="shared" si="15"/>
        <v>5.3130400000000001E-2</v>
      </c>
      <c r="G173" s="78"/>
      <c r="H173" s="40"/>
      <c r="I173" s="40"/>
      <c r="J173" s="69">
        <f t="shared" si="12"/>
        <v>5.0996011431522083E-2</v>
      </c>
      <c r="K173" s="70">
        <f t="shared" si="13"/>
        <v>2.1343885684779185E-3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2">
        <v>3.1315976593185545E-2</v>
      </c>
      <c r="E174" s="87">
        <f t="shared" si="14"/>
        <v>4.6219424652338414E-2</v>
      </c>
      <c r="F174" s="87">
        <f t="shared" si="15"/>
        <v>4.6219419999999997E-2</v>
      </c>
      <c r="G174" s="78" t="s">
        <v>249</v>
      </c>
      <c r="H174" s="40"/>
      <c r="I174" s="40"/>
      <c r="J174" s="69">
        <f t="shared" si="12"/>
        <v>3.1315976593185545E-2</v>
      </c>
      <c r="K174" s="70">
        <f t="shared" si="13"/>
        <v>1.4903443406814453E-2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2">
        <v>8.348825984260462E-2</v>
      </c>
      <c r="E175" s="87">
        <f t="shared" si="14"/>
        <v>9.122564488326898E-2</v>
      </c>
      <c r="F175" s="87">
        <f t="shared" si="15"/>
        <v>9.1225639999999997E-2</v>
      </c>
      <c r="G175" s="78"/>
      <c r="H175" s="40"/>
      <c r="I175" s="40"/>
      <c r="J175" s="69">
        <f t="shared" si="12"/>
        <v>8.348825984260462E-2</v>
      </c>
      <c r="K175" s="70">
        <f t="shared" si="13"/>
        <v>7.7373801573953765E-3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2">
        <v>5.3539691835319286E-2</v>
      </c>
      <c r="E176" s="87">
        <f t="shared" si="14"/>
        <v>7.4213573251730378E-2</v>
      </c>
      <c r="F176" s="87">
        <f t="shared" si="15"/>
        <v>7.4213570000000006E-2</v>
      </c>
      <c r="G176" s="78" t="s">
        <v>249</v>
      </c>
      <c r="H176" s="40"/>
      <c r="I176" s="40"/>
      <c r="J176" s="69">
        <f t="shared" si="12"/>
        <v>5.3539691835319286E-2</v>
      </c>
      <c r="K176" s="70">
        <f t="shared" si="13"/>
        <v>2.067387816468072E-2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2">
        <v>3.1551986161955994E-2</v>
      </c>
      <c r="E177" s="87">
        <f t="shared" si="14"/>
        <v>4.6219424652338414E-2</v>
      </c>
      <c r="F177" s="87">
        <f t="shared" si="15"/>
        <v>4.6219419999999997E-2</v>
      </c>
      <c r="G177" s="44" t="s">
        <v>249</v>
      </c>
      <c r="H177" s="40"/>
      <c r="I177" s="40"/>
      <c r="J177" s="69">
        <f t="shared" si="12"/>
        <v>3.1551986161955994E-2</v>
      </c>
      <c r="K177" s="70">
        <f t="shared" si="13"/>
        <v>1.4667433838044003E-2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2">
        <v>9.4698396085071464E-3</v>
      </c>
      <c r="E178" s="87">
        <f t="shared" si="14"/>
        <v>4.510728707938038E-2</v>
      </c>
      <c r="F178" s="87">
        <f t="shared" si="15"/>
        <v>4.5107290000000001E-2</v>
      </c>
      <c r="G178" s="78" t="s">
        <v>249</v>
      </c>
      <c r="H178" s="40"/>
      <c r="I178" s="40"/>
      <c r="J178" s="69">
        <f t="shared" si="12"/>
        <v>9.4698396085071464E-3</v>
      </c>
      <c r="K178" s="70">
        <f t="shared" si="13"/>
        <v>3.5637450391492853E-2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2">
        <v>1.8303723089730418E-2</v>
      </c>
      <c r="E179" s="87">
        <f t="shared" si="14"/>
        <v>4.510728707938038E-2</v>
      </c>
      <c r="F179" s="87">
        <f t="shared" si="15"/>
        <v>4.5107290000000001E-2</v>
      </c>
      <c r="G179" s="44" t="s">
        <v>249</v>
      </c>
      <c r="H179" s="40"/>
      <c r="I179" s="40"/>
      <c r="J179" s="69">
        <f t="shared" si="12"/>
        <v>1.8303723089730418E-2</v>
      </c>
      <c r="K179" s="70">
        <f t="shared" si="13"/>
        <v>2.6803566910269583E-2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3">
        <v>8.305837705310546E-3</v>
      </c>
      <c r="E180" s="87">
        <f t="shared" si="14"/>
        <v>4.510728707938038E-2</v>
      </c>
      <c r="F180" s="87">
        <f t="shared" si="15"/>
        <v>4.5107290000000001E-2</v>
      </c>
      <c r="G180" s="44" t="s">
        <v>249</v>
      </c>
      <c r="H180" s="40"/>
      <c r="I180" s="40"/>
      <c r="J180" s="69">
        <f t="shared" si="12"/>
        <v>8.305837705310546E-3</v>
      </c>
      <c r="K180" s="70">
        <f t="shared" si="13"/>
        <v>3.6801452294689452E-2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2">
        <v>6.6197138215026333E-2</v>
      </c>
      <c r="E181" s="87">
        <f t="shared" si="14"/>
        <v>9.122564488326898E-2</v>
      </c>
      <c r="F181" s="87">
        <f t="shared" si="15"/>
        <v>9.1225639999999997E-2</v>
      </c>
      <c r="G181" s="44" t="s">
        <v>249</v>
      </c>
      <c r="H181" s="40"/>
      <c r="I181" s="40"/>
      <c r="J181" s="69">
        <f t="shared" si="12"/>
        <v>6.6197138215026333E-2</v>
      </c>
      <c r="K181" s="70">
        <f t="shared" si="13"/>
        <v>2.5028501784973664E-2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2">
        <v>3.2071159804981993E-2</v>
      </c>
      <c r="E182" s="87">
        <f t="shared" si="14"/>
        <v>4.6219424652338414E-2</v>
      </c>
      <c r="F182" s="87">
        <f t="shared" si="15"/>
        <v>4.6219419999999997E-2</v>
      </c>
      <c r="G182" s="44" t="s">
        <v>249</v>
      </c>
      <c r="H182" s="40"/>
      <c r="I182" s="40"/>
      <c r="J182" s="69">
        <f t="shared" si="12"/>
        <v>3.2071159804981993E-2</v>
      </c>
      <c r="K182" s="70">
        <f t="shared" si="13"/>
        <v>1.4148260195018005E-2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2">
        <v>6.1618679889877584E-2</v>
      </c>
      <c r="E183" s="87">
        <f t="shared" si="14"/>
        <v>6.5674500848549228E-2</v>
      </c>
      <c r="F183" s="87">
        <f t="shared" si="15"/>
        <v>6.5674499999999997E-2</v>
      </c>
      <c r="G183" s="44"/>
      <c r="H183" s="40"/>
      <c r="I183" s="40"/>
      <c r="J183" s="69">
        <f t="shared" si="12"/>
        <v>6.1618679889877584E-2</v>
      </c>
      <c r="K183" s="70">
        <f t="shared" si="13"/>
        <v>4.0558201101224128E-3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2">
        <v>6.1618679889877584E-2</v>
      </c>
      <c r="E184" s="87">
        <f t="shared" si="14"/>
        <v>6.5674500848549228E-2</v>
      </c>
      <c r="F184" s="87">
        <f t="shared" si="15"/>
        <v>6.5674499999999997E-2</v>
      </c>
      <c r="G184" s="44"/>
      <c r="H184" s="40"/>
      <c r="I184" s="40"/>
      <c r="J184" s="69">
        <f t="shared" si="12"/>
        <v>6.1618679889877584E-2</v>
      </c>
      <c r="K184" s="70">
        <f t="shared" si="13"/>
        <v>4.0558201101224128E-3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2">
        <v>6.1618679889877584E-2</v>
      </c>
      <c r="E185" s="87">
        <f t="shared" si="14"/>
        <v>6.5674500848549228E-2</v>
      </c>
      <c r="F185" s="87">
        <f t="shared" si="15"/>
        <v>6.5674499999999997E-2</v>
      </c>
      <c r="G185" s="44"/>
      <c r="H185" s="40"/>
      <c r="I185" s="40"/>
      <c r="J185" s="69">
        <f t="shared" si="12"/>
        <v>6.1618679889877584E-2</v>
      </c>
      <c r="K185" s="70">
        <f t="shared" si="13"/>
        <v>4.0558201101224128E-3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2">
        <v>6.1618679889877584E-2</v>
      </c>
      <c r="E186" s="87">
        <f t="shared" si="14"/>
        <v>6.5674500848549228E-2</v>
      </c>
      <c r="F186" s="87">
        <f t="shared" si="15"/>
        <v>6.5674499999999997E-2</v>
      </c>
      <c r="G186" s="78"/>
      <c r="H186" s="40"/>
      <c r="I186" s="40"/>
      <c r="J186" s="69">
        <f t="shared" si="12"/>
        <v>6.1618679889877584E-2</v>
      </c>
      <c r="K186" s="70">
        <f t="shared" si="13"/>
        <v>4.0558201101224128E-3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2">
        <v>6.1618679889877584E-2</v>
      </c>
      <c r="E187" s="87">
        <f t="shared" si="14"/>
        <v>6.5674500848549228E-2</v>
      </c>
      <c r="F187" s="87">
        <f t="shared" si="15"/>
        <v>6.5674499999999997E-2</v>
      </c>
      <c r="G187" s="78"/>
      <c r="H187" s="40"/>
      <c r="I187" s="40"/>
      <c r="J187" s="69">
        <f t="shared" si="12"/>
        <v>6.1618679889877584E-2</v>
      </c>
      <c r="K187" s="70">
        <f t="shared" si="13"/>
        <v>4.0558201101224128E-3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2">
        <v>6.1618679889877584E-2</v>
      </c>
      <c r="E188" s="87">
        <f t="shared" si="14"/>
        <v>6.5674500848549228E-2</v>
      </c>
      <c r="F188" s="87">
        <f t="shared" si="15"/>
        <v>6.5674499999999997E-2</v>
      </c>
      <c r="G188" s="78"/>
      <c r="H188" s="40"/>
      <c r="I188" s="40"/>
      <c r="J188" s="69">
        <f t="shared" si="12"/>
        <v>6.1618679889877584E-2</v>
      </c>
      <c r="K188" s="70">
        <f t="shared" si="13"/>
        <v>4.0558201101224128E-3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2">
        <v>6.1618679889877584E-2</v>
      </c>
      <c r="E189" s="87">
        <f t="shared" si="14"/>
        <v>6.5674500848549228E-2</v>
      </c>
      <c r="F189" s="87">
        <f t="shared" si="15"/>
        <v>6.5674499999999997E-2</v>
      </c>
      <c r="G189" s="78"/>
      <c r="H189" s="40"/>
      <c r="I189" s="40"/>
      <c r="J189" s="69">
        <f t="shared" si="12"/>
        <v>6.1618679889877584E-2</v>
      </c>
      <c r="K189" s="70">
        <f t="shared" si="13"/>
        <v>4.0558201101224128E-3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2">
        <v>6.7419960360442524E-2</v>
      </c>
      <c r="E190" s="87">
        <f t="shared" si="14"/>
        <v>9.122564488326898E-2</v>
      </c>
      <c r="F190" s="87">
        <f t="shared" si="15"/>
        <v>9.1225639999999997E-2</v>
      </c>
      <c r="G190" s="78" t="s">
        <v>249</v>
      </c>
      <c r="H190" s="40"/>
      <c r="I190" s="40"/>
      <c r="J190" s="69">
        <f t="shared" si="12"/>
        <v>6.7419960360442524E-2</v>
      </c>
      <c r="K190" s="70">
        <f t="shared" si="13"/>
        <v>2.3805679639557473E-2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2">
        <v>6.1618679889877584E-2</v>
      </c>
      <c r="E191" s="87">
        <f t="shared" si="14"/>
        <v>6.5674500848549228E-2</v>
      </c>
      <c r="F191" s="87">
        <f t="shared" si="15"/>
        <v>6.5674499999999997E-2</v>
      </c>
      <c r="G191" s="78"/>
      <c r="H191" s="40"/>
      <c r="I191" s="40"/>
      <c r="J191" s="69">
        <f t="shared" si="12"/>
        <v>6.1618679889877584E-2</v>
      </c>
      <c r="K191" s="70">
        <f t="shared" si="13"/>
        <v>4.0558201101224128E-3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2">
        <v>3.9196372611749339E-2</v>
      </c>
      <c r="E192" s="87">
        <f t="shared" si="14"/>
        <v>4.1231846183043951E-2</v>
      </c>
      <c r="F192" s="87">
        <f t="shared" si="15"/>
        <v>4.123185E-2</v>
      </c>
      <c r="G192" s="78"/>
      <c r="H192" s="40"/>
      <c r="I192" s="40"/>
      <c r="J192" s="69">
        <f t="shared" si="12"/>
        <v>3.9196372611749339E-2</v>
      </c>
      <c r="K192" s="70">
        <f t="shared" si="13"/>
        <v>2.0354773882506616E-3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2">
        <v>0.10936277410342407</v>
      </c>
      <c r="E193" s="87">
        <f t="shared" si="14"/>
        <v>0.1171689533163609</v>
      </c>
      <c r="F193" s="87">
        <f t="shared" si="15"/>
        <v>0.11716894999999999</v>
      </c>
      <c r="G193" s="44"/>
      <c r="H193" s="40"/>
      <c r="I193" s="40"/>
      <c r="J193" s="69">
        <f t="shared" si="12"/>
        <v>0.10936277410342407</v>
      </c>
      <c r="K193" s="70">
        <f t="shared" si="13"/>
        <v>7.8061758965759231E-3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2">
        <v>6.4995679302093578E-3</v>
      </c>
      <c r="E194" s="87">
        <f t="shared" si="14"/>
        <v>4.510728707938038E-2</v>
      </c>
      <c r="F194" s="87">
        <f t="shared" si="15"/>
        <v>4.5107290000000001E-2</v>
      </c>
      <c r="G194" s="44" t="s">
        <v>249</v>
      </c>
      <c r="H194" s="40"/>
      <c r="I194" s="40"/>
      <c r="J194" s="69">
        <f t="shared" ref="J194:J256" si="16">+D194</f>
        <v>6.4995679302093578E-3</v>
      </c>
      <c r="K194" s="70">
        <f t="shared" ref="K194:K256" si="17">F194-J194</f>
        <v>3.8607722069790643E-2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2">
        <v>6.4995679302093578E-3</v>
      </c>
      <c r="E195" s="87">
        <f t="shared" ref="E195:E258" si="18">IF(AND(G195="X",D195&lt;$N$17),VLOOKUP(D195,$N$7:$Q$51,4,1),IF(D195&lt;$N$17,VLOOKUP(D195,$N$7:$P$51,3,1),IF(G195="X",VLOOKUP(D195,$N$7:$R$51,4,1),VLOOKUP(D195,$N$7:$R$51,3,1))))</f>
        <v>4.510728707938038E-2</v>
      </c>
      <c r="F195" s="87">
        <f t="shared" ref="F195:F258" si="19">ROUND(E195,8)</f>
        <v>4.5107290000000001E-2</v>
      </c>
      <c r="G195" s="78" t="s">
        <v>249</v>
      </c>
      <c r="H195" s="40"/>
      <c r="I195" s="40"/>
      <c r="J195" s="69">
        <f t="shared" si="16"/>
        <v>6.4995679302093578E-3</v>
      </c>
      <c r="K195" s="70">
        <f t="shared" si="17"/>
        <v>3.8607722069790643E-2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2">
        <v>0.13040650077493618</v>
      </c>
      <c r="E196" s="87">
        <f t="shared" si="18"/>
        <v>0.13821267998787301</v>
      </c>
      <c r="F196" s="87">
        <f t="shared" si="19"/>
        <v>0.13821268</v>
      </c>
      <c r="G196" s="78"/>
      <c r="H196" s="40"/>
      <c r="I196" s="40"/>
      <c r="J196" s="69">
        <f t="shared" si="16"/>
        <v>0.13040650077493618</v>
      </c>
      <c r="K196" s="70">
        <f t="shared" si="17"/>
        <v>7.8061792250638251E-3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2">
        <v>1.2567153940094559E-2</v>
      </c>
      <c r="E197" s="87">
        <f t="shared" si="18"/>
        <v>4.510728707938038E-2</v>
      </c>
      <c r="F197" s="87">
        <f t="shared" si="19"/>
        <v>4.5107290000000001E-2</v>
      </c>
      <c r="G197" s="78" t="s">
        <v>249</v>
      </c>
      <c r="H197" s="40"/>
      <c r="I197" s="40"/>
      <c r="J197" s="69">
        <f t="shared" si="16"/>
        <v>1.2567153940094559E-2</v>
      </c>
      <c r="K197" s="70">
        <f t="shared" si="17"/>
        <v>3.2540136059905439E-2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2">
        <v>0.16818658321460803</v>
      </c>
      <c r="E198" s="87">
        <f t="shared" si="18"/>
        <v>0.17599276242754486</v>
      </c>
      <c r="F198" s="87">
        <f t="shared" si="19"/>
        <v>0.17599276</v>
      </c>
      <c r="G198" s="44"/>
      <c r="H198" s="40"/>
      <c r="I198" s="40"/>
      <c r="J198" s="69">
        <f t="shared" si="16"/>
        <v>0.16818658321460803</v>
      </c>
      <c r="K198" s="70">
        <f t="shared" si="17"/>
        <v>7.8061767853919717E-3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2">
        <v>4.2691599557655426E-2</v>
      </c>
      <c r="E199" s="87">
        <f t="shared" si="18"/>
        <v>4.510728707938038E-2</v>
      </c>
      <c r="F199" s="87">
        <f t="shared" si="19"/>
        <v>4.5107290000000001E-2</v>
      </c>
      <c r="G199" s="78"/>
      <c r="H199" s="40"/>
      <c r="I199" s="40"/>
      <c r="J199" s="69">
        <f t="shared" si="16"/>
        <v>4.2691599557655426E-2</v>
      </c>
      <c r="K199" s="70">
        <f t="shared" si="17"/>
        <v>2.4156904423445758E-3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2">
        <v>5.8113311116539182E-2</v>
      </c>
      <c r="E200" s="87">
        <f t="shared" si="18"/>
        <v>6.042344645359022E-2</v>
      </c>
      <c r="F200" s="87">
        <f t="shared" si="19"/>
        <v>6.0423449999999997E-2</v>
      </c>
      <c r="G200" s="44"/>
      <c r="H200" s="40"/>
      <c r="I200" s="40"/>
      <c r="J200" s="69">
        <f t="shared" si="16"/>
        <v>5.8113311116539182E-2</v>
      </c>
      <c r="K200" s="70">
        <f t="shared" si="17"/>
        <v>2.3101388834608147E-3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2">
        <v>9.4698396085071464E-3</v>
      </c>
      <c r="E201" s="87">
        <f t="shared" si="18"/>
        <v>4.510728707938038E-2</v>
      </c>
      <c r="F201" s="87">
        <f t="shared" si="19"/>
        <v>4.5107290000000001E-2</v>
      </c>
      <c r="G201" s="78" t="s">
        <v>249</v>
      </c>
      <c r="H201" s="40"/>
      <c r="I201" s="40"/>
      <c r="J201" s="69">
        <f t="shared" si="16"/>
        <v>9.4698396085071464E-3</v>
      </c>
      <c r="K201" s="70">
        <f t="shared" si="17"/>
        <v>3.5637450391492853E-2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2">
        <v>1.7284658574231865E-2</v>
      </c>
      <c r="E202" s="87">
        <f t="shared" si="18"/>
        <v>4.510728707938038E-2</v>
      </c>
      <c r="F202" s="87">
        <f t="shared" si="19"/>
        <v>4.5107290000000001E-2</v>
      </c>
      <c r="G202" s="78" t="s">
        <v>249</v>
      </c>
      <c r="H202" s="40"/>
      <c r="I202" s="40"/>
      <c r="J202" s="69">
        <f t="shared" si="16"/>
        <v>1.7284658574231865E-2</v>
      </c>
      <c r="K202" s="70">
        <f t="shared" si="17"/>
        <v>2.7822631425768136E-2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2">
        <v>6.1618679889877584E-2</v>
      </c>
      <c r="E203" s="87">
        <f t="shared" si="18"/>
        <v>6.5674500848549228E-2</v>
      </c>
      <c r="F203" s="87">
        <f t="shared" si="19"/>
        <v>6.5674499999999997E-2</v>
      </c>
      <c r="G203" s="78"/>
      <c r="H203" s="40"/>
      <c r="I203" s="40"/>
      <c r="J203" s="69">
        <f t="shared" si="16"/>
        <v>6.1618679889877584E-2</v>
      </c>
      <c r="K203" s="70">
        <f t="shared" si="17"/>
        <v>4.0558201101224128E-3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2">
        <v>4.4067747276866881E-2</v>
      </c>
      <c r="E204" s="87">
        <f t="shared" si="18"/>
        <v>4.510728707938038E-2</v>
      </c>
      <c r="F204" s="87">
        <f t="shared" si="19"/>
        <v>4.5107290000000001E-2</v>
      </c>
      <c r="G204" s="44"/>
      <c r="H204" s="40"/>
      <c r="I204" s="40"/>
      <c r="J204" s="69">
        <f t="shared" si="16"/>
        <v>4.4067747276866881E-2</v>
      </c>
      <c r="K204" s="70">
        <f t="shared" si="17"/>
        <v>1.0395427231331203E-3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2">
        <v>6.4995679302093578E-3</v>
      </c>
      <c r="E205" s="87">
        <f t="shared" si="18"/>
        <v>4.510728707938038E-2</v>
      </c>
      <c r="F205" s="87">
        <f t="shared" si="19"/>
        <v>4.5107290000000001E-2</v>
      </c>
      <c r="G205" s="44" t="s">
        <v>249</v>
      </c>
      <c r="H205" s="40"/>
      <c r="I205" s="40"/>
      <c r="J205" s="69">
        <f t="shared" si="16"/>
        <v>6.4995679302093578E-3</v>
      </c>
      <c r="K205" s="70">
        <f t="shared" si="17"/>
        <v>3.8607722069790643E-2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2">
        <v>2.9320920130993969E-2</v>
      </c>
      <c r="E206" s="87">
        <f t="shared" si="18"/>
        <v>4.6219424652338414E-2</v>
      </c>
      <c r="F206" s="87">
        <f t="shared" si="19"/>
        <v>4.6219419999999997E-2</v>
      </c>
      <c r="G206" s="78" t="s">
        <v>249</v>
      </c>
      <c r="H206" s="40"/>
      <c r="I206" s="40"/>
      <c r="J206" s="69">
        <f t="shared" si="16"/>
        <v>2.9320920130993969E-2</v>
      </c>
      <c r="K206" s="70">
        <f t="shared" si="17"/>
        <v>1.6898499869006028E-2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2">
        <v>2.9320920130993969E-2</v>
      </c>
      <c r="E207" s="87">
        <f t="shared" si="18"/>
        <v>4.6219424652338414E-2</v>
      </c>
      <c r="F207" s="87">
        <f t="shared" si="19"/>
        <v>4.6219419999999997E-2</v>
      </c>
      <c r="G207" s="78" t="s">
        <v>249</v>
      </c>
      <c r="H207" s="40"/>
      <c r="I207" s="40"/>
      <c r="J207" s="69">
        <f t="shared" si="16"/>
        <v>2.9320920130993969E-2</v>
      </c>
      <c r="K207" s="70">
        <f t="shared" si="17"/>
        <v>1.6898499869006028E-2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2">
        <v>2.9320920130993969E-2</v>
      </c>
      <c r="E208" s="87">
        <f t="shared" si="18"/>
        <v>4.6219424652338414E-2</v>
      </c>
      <c r="F208" s="87">
        <f t="shared" si="19"/>
        <v>4.6219419999999997E-2</v>
      </c>
      <c r="G208" s="44" t="s">
        <v>249</v>
      </c>
      <c r="H208" s="40"/>
      <c r="I208" s="40"/>
      <c r="J208" s="69">
        <f t="shared" si="16"/>
        <v>2.9320920130993969E-2</v>
      </c>
      <c r="K208" s="70">
        <f t="shared" si="17"/>
        <v>1.6898499869006028E-2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2">
        <v>2.9320920130993969E-2</v>
      </c>
      <c r="E209" s="87">
        <f t="shared" si="18"/>
        <v>4.6219424652338414E-2</v>
      </c>
      <c r="F209" s="87">
        <f t="shared" si="19"/>
        <v>4.6219419999999997E-2</v>
      </c>
      <c r="G209" s="44" t="s">
        <v>249</v>
      </c>
      <c r="H209" s="40"/>
      <c r="I209" s="40"/>
      <c r="J209" s="69">
        <f t="shared" si="16"/>
        <v>2.9320920130993969E-2</v>
      </c>
      <c r="K209" s="70">
        <f t="shared" si="17"/>
        <v>1.6898499869006028E-2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2">
        <v>2.9320920130993969E-2</v>
      </c>
      <c r="E210" s="87">
        <f t="shared" si="18"/>
        <v>4.6219424652338414E-2</v>
      </c>
      <c r="F210" s="87">
        <f t="shared" si="19"/>
        <v>4.6219419999999997E-2</v>
      </c>
      <c r="G210" s="44" t="s">
        <v>249</v>
      </c>
      <c r="H210" s="40"/>
      <c r="I210" s="40"/>
      <c r="J210" s="69">
        <f t="shared" si="16"/>
        <v>2.9320920130993969E-2</v>
      </c>
      <c r="K210" s="70">
        <f t="shared" si="17"/>
        <v>1.6898499869006028E-2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2">
        <v>2.9320920130993969E-2</v>
      </c>
      <c r="E211" s="87">
        <f t="shared" si="18"/>
        <v>4.6219424652338414E-2</v>
      </c>
      <c r="F211" s="87">
        <f t="shared" si="19"/>
        <v>4.6219419999999997E-2</v>
      </c>
      <c r="G211" s="44" t="s">
        <v>249</v>
      </c>
      <c r="H211" s="40"/>
      <c r="I211" s="40"/>
      <c r="J211" s="69">
        <f t="shared" si="16"/>
        <v>2.9320920130993969E-2</v>
      </c>
      <c r="K211" s="70">
        <f t="shared" si="17"/>
        <v>1.6898499869006028E-2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2">
        <v>2.9320920130993969E-2</v>
      </c>
      <c r="E212" s="87">
        <f t="shared" si="18"/>
        <v>4.6219424652338414E-2</v>
      </c>
      <c r="F212" s="87">
        <f t="shared" si="19"/>
        <v>4.6219419999999997E-2</v>
      </c>
      <c r="G212" s="44" t="s">
        <v>249</v>
      </c>
      <c r="H212" s="40"/>
      <c r="I212" s="40"/>
      <c r="J212" s="69">
        <f t="shared" si="16"/>
        <v>2.9320920130993969E-2</v>
      </c>
      <c r="K212" s="70">
        <f t="shared" si="17"/>
        <v>1.6898499869006028E-2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2">
        <v>2.9320920130993969E-2</v>
      </c>
      <c r="E213" s="87">
        <f t="shared" si="18"/>
        <v>4.6219424652338414E-2</v>
      </c>
      <c r="F213" s="87">
        <f t="shared" si="19"/>
        <v>4.6219419999999997E-2</v>
      </c>
      <c r="G213" s="44" t="s">
        <v>249</v>
      </c>
      <c r="H213" s="40"/>
      <c r="I213" s="40"/>
      <c r="J213" s="69">
        <f t="shared" si="16"/>
        <v>2.9320920130993969E-2</v>
      </c>
      <c r="K213" s="70">
        <f t="shared" si="17"/>
        <v>1.6898499869006028E-2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2">
        <v>9.4698396085071464E-3</v>
      </c>
      <c r="E214" s="87">
        <f t="shared" si="18"/>
        <v>4.510728707938038E-2</v>
      </c>
      <c r="F214" s="87">
        <f t="shared" si="19"/>
        <v>4.5107290000000001E-2</v>
      </c>
      <c r="G214" s="44" t="s">
        <v>249</v>
      </c>
      <c r="H214" s="40"/>
      <c r="I214" s="40"/>
      <c r="J214" s="69">
        <f t="shared" si="16"/>
        <v>9.4698396085071464E-3</v>
      </c>
      <c r="K214" s="70">
        <f t="shared" si="17"/>
        <v>3.5637450391492853E-2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2">
        <v>1.8303723089730418E-2</v>
      </c>
      <c r="E215" s="87">
        <f t="shared" si="18"/>
        <v>4.510728707938038E-2</v>
      </c>
      <c r="F215" s="87">
        <f t="shared" si="19"/>
        <v>4.5107290000000001E-2</v>
      </c>
      <c r="G215" s="44" t="s">
        <v>249</v>
      </c>
      <c r="H215" s="40"/>
      <c r="I215" s="40"/>
      <c r="J215" s="69">
        <f t="shared" si="16"/>
        <v>1.8303723089730418E-2</v>
      </c>
      <c r="K215" s="70">
        <f t="shared" si="17"/>
        <v>2.6803566910269583E-2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2">
        <v>9.4255736461412824E-3</v>
      </c>
      <c r="E216" s="87">
        <f t="shared" si="18"/>
        <v>4.510728707938038E-2</v>
      </c>
      <c r="F216" s="87">
        <f t="shared" si="19"/>
        <v>4.5107290000000001E-2</v>
      </c>
      <c r="G216" s="44" t="s">
        <v>249</v>
      </c>
      <c r="H216" s="40"/>
      <c r="I216" s="40"/>
      <c r="J216" s="69">
        <f t="shared" si="16"/>
        <v>9.4255736461412824E-3</v>
      </c>
      <c r="K216" s="70">
        <f t="shared" si="17"/>
        <v>3.5681716353858722E-2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97">
        <v>0.11210000000000001</v>
      </c>
      <c r="E217" s="88">
        <f t="shared" si="18"/>
        <v>0.12815709798303171</v>
      </c>
      <c r="F217" s="88">
        <f t="shared" si="19"/>
        <v>0.1281571</v>
      </c>
      <c r="G217" s="44" t="s">
        <v>249</v>
      </c>
      <c r="H217" s="40"/>
      <c r="I217" s="40"/>
      <c r="J217" s="69">
        <f t="shared" si="16"/>
        <v>0.11210000000000001</v>
      </c>
      <c r="K217" s="70">
        <f t="shared" si="17"/>
        <v>1.6057099999999991E-2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2">
        <v>1.2394544392662108E-2</v>
      </c>
      <c r="E218" s="87">
        <f t="shared" si="18"/>
        <v>4.510728707938038E-2</v>
      </c>
      <c r="F218" s="87">
        <f t="shared" si="19"/>
        <v>4.5107290000000001E-2</v>
      </c>
      <c r="G218" s="44" t="s">
        <v>249</v>
      </c>
      <c r="H218" s="40"/>
      <c r="I218" s="40"/>
      <c r="J218" s="69">
        <f t="shared" si="16"/>
        <v>1.2394544392662108E-2</v>
      </c>
      <c r="K218" s="70">
        <f t="shared" si="17"/>
        <v>3.271274560733789E-2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2">
        <v>4.6913934227365728E-2</v>
      </c>
      <c r="E219" s="87">
        <f t="shared" si="18"/>
        <v>5.3130402803291898E-2</v>
      </c>
      <c r="F219" s="87">
        <f t="shared" si="19"/>
        <v>5.3130400000000001E-2</v>
      </c>
      <c r="G219" s="44"/>
      <c r="H219" s="40"/>
      <c r="I219" s="40"/>
      <c r="J219" s="69">
        <f t="shared" si="16"/>
        <v>4.6913934227365728E-2</v>
      </c>
      <c r="K219" s="70">
        <f t="shared" si="17"/>
        <v>6.2164657726342734E-3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2">
        <v>6.1618679889877584E-2</v>
      </c>
      <c r="E220" s="87">
        <f t="shared" si="18"/>
        <v>6.5674500848549228E-2</v>
      </c>
      <c r="F220" s="87">
        <f t="shared" si="19"/>
        <v>6.5674499999999997E-2</v>
      </c>
      <c r="G220" s="44"/>
      <c r="H220" s="40"/>
      <c r="I220" s="40"/>
      <c r="J220" s="69">
        <f t="shared" si="16"/>
        <v>6.1618679889877584E-2</v>
      </c>
      <c r="K220" s="70">
        <f t="shared" si="17"/>
        <v>4.0558201101224128E-3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2">
        <v>6.6197138215026333E-2</v>
      </c>
      <c r="E221" s="87">
        <f>IF(AND(G221="X",D221&lt;$N$17),VLOOKUP(D221,$N$7:$Q$51,4,1),IF(D221&lt;$N$17,VLOOKUP(D221,$N$7:$P$51,3,1),IF(G221="X",VLOOKUP(D221,$N$7:$R$51,4,1),VLOOKUP(D221,$N$7:$R$51,3,1))))</f>
        <v>9.122564488326898E-2</v>
      </c>
      <c r="F221" s="87">
        <f t="shared" si="19"/>
        <v>9.1225639999999997E-2</v>
      </c>
      <c r="G221" s="44" t="s">
        <v>249</v>
      </c>
      <c r="H221" s="40"/>
      <c r="I221" s="40"/>
      <c r="J221" s="69">
        <f t="shared" si="16"/>
        <v>6.6197138215026333E-2</v>
      </c>
      <c r="K221" s="70">
        <f t="shared" si="17"/>
        <v>2.5028501784973664E-2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2">
        <v>6.6197138215026333E-2</v>
      </c>
      <c r="E222" s="87">
        <f t="shared" si="18"/>
        <v>9.122564488326898E-2</v>
      </c>
      <c r="F222" s="87">
        <f t="shared" si="19"/>
        <v>9.1225639999999997E-2</v>
      </c>
      <c r="G222" s="44" t="s">
        <v>249</v>
      </c>
      <c r="H222" s="40"/>
      <c r="I222" s="40"/>
      <c r="J222" s="69">
        <f t="shared" si="16"/>
        <v>6.6197138215026333E-2</v>
      </c>
      <c r="K222" s="70">
        <f t="shared" si="17"/>
        <v>2.5028501784973664E-2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2">
        <v>1.5979857188984474E-2</v>
      </c>
      <c r="E223" s="87">
        <f t="shared" si="18"/>
        <v>2.0970031966837506E-2</v>
      </c>
      <c r="F223" s="87">
        <f t="shared" si="19"/>
        <v>2.0970030000000001E-2</v>
      </c>
      <c r="G223" s="78"/>
      <c r="H223" s="40"/>
      <c r="I223" s="40"/>
      <c r="J223" s="69">
        <f t="shared" si="16"/>
        <v>1.5979857188984474E-2</v>
      </c>
      <c r="K223" s="70">
        <f t="shared" si="17"/>
        <v>4.9901728110155266E-3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2">
        <v>4.8801363762558031E-2</v>
      </c>
      <c r="E224" s="87">
        <f t="shared" si="18"/>
        <v>5.3130402803291898E-2</v>
      </c>
      <c r="F224" s="87">
        <f t="shared" si="19"/>
        <v>5.3130400000000001E-2</v>
      </c>
      <c r="G224" s="78"/>
      <c r="H224" s="40"/>
      <c r="I224" s="40"/>
      <c r="J224" s="69">
        <f t="shared" si="16"/>
        <v>4.8801363762558031E-2</v>
      </c>
      <c r="K224" s="70">
        <f t="shared" si="17"/>
        <v>4.3290362374419702E-3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2">
        <v>5.9394296527283459E-2</v>
      </c>
      <c r="E225" s="87">
        <f t="shared" si="18"/>
        <v>7.4213573251730378E-2</v>
      </c>
      <c r="F225" s="87">
        <f t="shared" si="19"/>
        <v>7.4213570000000006E-2</v>
      </c>
      <c r="G225" s="44" t="s">
        <v>249</v>
      </c>
      <c r="H225" s="40"/>
      <c r="I225" s="40"/>
      <c r="J225" s="69">
        <f t="shared" si="16"/>
        <v>5.9394296527283459E-2</v>
      </c>
      <c r="K225" s="70">
        <f t="shared" si="17"/>
        <v>1.4819273472716547E-2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2">
        <v>5.9394296527283459E-2</v>
      </c>
      <c r="E226" s="87">
        <f t="shared" si="18"/>
        <v>7.4213573251730378E-2</v>
      </c>
      <c r="F226" s="87">
        <f t="shared" si="19"/>
        <v>7.4213570000000006E-2</v>
      </c>
      <c r="G226" s="44" t="s">
        <v>249</v>
      </c>
      <c r="H226" s="40"/>
      <c r="I226" s="40"/>
      <c r="J226" s="69">
        <f t="shared" si="16"/>
        <v>5.9394296527283459E-2</v>
      </c>
      <c r="K226" s="70">
        <f t="shared" si="17"/>
        <v>1.4819273472716547E-2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2">
        <v>1.0104361327869904E-2</v>
      </c>
      <c r="E227" s="87">
        <f t="shared" si="18"/>
        <v>4.510728707938038E-2</v>
      </c>
      <c r="F227" s="87">
        <f t="shared" si="19"/>
        <v>4.5107290000000001E-2</v>
      </c>
      <c r="G227" s="44" t="s">
        <v>249</v>
      </c>
      <c r="H227" s="40"/>
      <c r="I227" s="40"/>
      <c r="J227" s="69">
        <f t="shared" si="16"/>
        <v>1.0104361327869904E-2</v>
      </c>
      <c r="K227" s="70">
        <f t="shared" si="17"/>
        <v>3.5002928672130097E-2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2">
        <v>7.6420342694099612E-3</v>
      </c>
      <c r="E228" s="87">
        <f t="shared" si="18"/>
        <v>4.510728707938038E-2</v>
      </c>
      <c r="F228" s="87">
        <f t="shared" si="19"/>
        <v>4.5107290000000001E-2</v>
      </c>
      <c r="G228" s="44" t="s">
        <v>249</v>
      </c>
      <c r="H228" s="40"/>
      <c r="I228" s="40"/>
      <c r="J228" s="69">
        <f t="shared" si="16"/>
        <v>7.6420342694099612E-3</v>
      </c>
      <c r="K228" s="70">
        <f t="shared" si="17"/>
        <v>3.7465255730590043E-2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2">
        <v>0.1313615061815675</v>
      </c>
      <c r="E229" s="87">
        <f t="shared" si="18"/>
        <v>0.13916768539450433</v>
      </c>
      <c r="F229" s="87">
        <f t="shared" si="19"/>
        <v>0.13916769000000001</v>
      </c>
      <c r="G229" s="44"/>
      <c r="H229" s="40"/>
      <c r="I229" s="40"/>
      <c r="J229" s="69">
        <f t="shared" si="16"/>
        <v>0.1313615061815675</v>
      </c>
      <c r="K229" s="70">
        <f t="shared" si="17"/>
        <v>7.8061838184325105E-3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2">
        <v>0.1313615061815675</v>
      </c>
      <c r="E230" s="87">
        <f t="shared" si="18"/>
        <v>0.13916768539450433</v>
      </c>
      <c r="F230" s="87">
        <f t="shared" si="19"/>
        <v>0.13916769000000001</v>
      </c>
      <c r="G230" s="44"/>
      <c r="H230" s="40"/>
      <c r="I230" s="40"/>
      <c r="J230" s="69">
        <f t="shared" si="16"/>
        <v>0.1313615061815675</v>
      </c>
      <c r="K230" s="70">
        <f t="shared" si="17"/>
        <v>7.8061838184325105E-3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2">
        <v>1.2394544392662108E-2</v>
      </c>
      <c r="E231" s="87">
        <f t="shared" si="18"/>
        <v>4.510728707938038E-2</v>
      </c>
      <c r="F231" s="87">
        <f t="shared" si="19"/>
        <v>4.5107290000000001E-2</v>
      </c>
      <c r="G231" s="44" t="s">
        <v>249</v>
      </c>
      <c r="H231" s="40"/>
      <c r="I231" s="40"/>
      <c r="J231" s="69">
        <f t="shared" si="16"/>
        <v>1.2394544392662108E-2</v>
      </c>
      <c r="K231" s="70">
        <f t="shared" si="17"/>
        <v>3.271274560733789E-2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2">
        <v>6.0879622731824581E-2</v>
      </c>
      <c r="E232" s="87">
        <f t="shared" si="18"/>
        <v>6.5674500848549228E-2</v>
      </c>
      <c r="F232" s="87">
        <f t="shared" si="19"/>
        <v>6.5674499999999997E-2</v>
      </c>
      <c r="G232" s="44"/>
      <c r="H232" s="40"/>
      <c r="I232" s="40"/>
      <c r="J232" s="69">
        <f t="shared" si="16"/>
        <v>6.0879622731824581E-2</v>
      </c>
      <c r="K232" s="70">
        <f t="shared" si="17"/>
        <v>4.7948772681754154E-3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2">
        <v>4.3309312815211103E-2</v>
      </c>
      <c r="E233" s="87">
        <f t="shared" si="18"/>
        <v>4.510728707938038E-2</v>
      </c>
      <c r="F233" s="87">
        <f t="shared" si="19"/>
        <v>4.5107290000000001E-2</v>
      </c>
      <c r="G233" s="78"/>
      <c r="H233" s="40"/>
      <c r="I233" s="40"/>
      <c r="J233" s="69">
        <f t="shared" si="16"/>
        <v>4.3309312815211103E-2</v>
      </c>
      <c r="K233" s="70">
        <f t="shared" si="17"/>
        <v>1.7979771847888987E-3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2">
        <v>6.1618679889877584E-2</v>
      </c>
      <c r="E234" s="87">
        <f t="shared" si="18"/>
        <v>6.5674500848549228E-2</v>
      </c>
      <c r="F234" s="87">
        <f t="shared" si="19"/>
        <v>6.5674499999999997E-2</v>
      </c>
      <c r="G234" s="78"/>
      <c r="H234" s="40"/>
      <c r="I234" s="40"/>
      <c r="J234" s="69">
        <f t="shared" si="16"/>
        <v>6.1618679889877584E-2</v>
      </c>
      <c r="K234" s="70">
        <f t="shared" si="17"/>
        <v>4.0558201101224128E-3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2">
        <v>2.9320920130993969E-2</v>
      </c>
      <c r="E235" s="87">
        <f t="shared" si="18"/>
        <v>4.6219424652338414E-2</v>
      </c>
      <c r="F235" s="87">
        <f t="shared" si="19"/>
        <v>4.6219419999999997E-2</v>
      </c>
      <c r="G235" s="44" t="s">
        <v>249</v>
      </c>
      <c r="H235" s="40"/>
      <c r="I235" s="40"/>
      <c r="J235" s="69">
        <f t="shared" si="16"/>
        <v>2.9320920130993969E-2</v>
      </c>
      <c r="K235" s="70">
        <f t="shared" si="17"/>
        <v>1.6898499869006028E-2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2">
        <v>2.9320920130993969E-2</v>
      </c>
      <c r="E236" s="87">
        <f t="shared" si="18"/>
        <v>4.6219424652338414E-2</v>
      </c>
      <c r="F236" s="87">
        <f t="shared" si="19"/>
        <v>4.6219419999999997E-2</v>
      </c>
      <c r="G236" s="78" t="s">
        <v>249</v>
      </c>
      <c r="H236" s="40"/>
      <c r="I236" s="40"/>
      <c r="J236" s="69">
        <f t="shared" si="16"/>
        <v>2.9320920130993969E-2</v>
      </c>
      <c r="K236" s="70">
        <f t="shared" si="17"/>
        <v>1.6898499869006028E-2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2">
        <v>2.9320920130993969E-2</v>
      </c>
      <c r="E237" s="87">
        <f t="shared" si="18"/>
        <v>4.6219424652338414E-2</v>
      </c>
      <c r="F237" s="87">
        <f t="shared" si="19"/>
        <v>4.6219419999999997E-2</v>
      </c>
      <c r="G237" s="78" t="s">
        <v>249</v>
      </c>
      <c r="H237" s="40"/>
      <c r="I237" s="40"/>
      <c r="J237" s="69">
        <f t="shared" si="16"/>
        <v>2.9320920130993969E-2</v>
      </c>
      <c r="K237" s="70">
        <f t="shared" si="17"/>
        <v>1.6898499869006028E-2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2">
        <v>2.9320920130993969E-2</v>
      </c>
      <c r="E238" s="87">
        <f t="shared" si="18"/>
        <v>4.6219424652338414E-2</v>
      </c>
      <c r="F238" s="87">
        <f t="shared" si="19"/>
        <v>4.6219419999999997E-2</v>
      </c>
      <c r="G238" s="78" t="s">
        <v>249</v>
      </c>
      <c r="H238" s="40"/>
      <c r="I238" s="40"/>
      <c r="J238" s="69">
        <f t="shared" si="16"/>
        <v>2.9320920130993969E-2</v>
      </c>
      <c r="K238" s="70">
        <f t="shared" si="17"/>
        <v>1.6898499869006028E-2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2">
        <v>2.9320920130993969E-2</v>
      </c>
      <c r="E239" s="87">
        <f t="shared" si="18"/>
        <v>4.6219424652338414E-2</v>
      </c>
      <c r="F239" s="87">
        <f t="shared" si="19"/>
        <v>4.6219419999999997E-2</v>
      </c>
      <c r="G239" s="44" t="s">
        <v>249</v>
      </c>
      <c r="H239" s="40"/>
      <c r="I239" s="40"/>
      <c r="J239" s="69">
        <f t="shared" si="16"/>
        <v>2.9320920130993969E-2</v>
      </c>
      <c r="K239" s="70">
        <f t="shared" si="17"/>
        <v>1.6898499869006028E-2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2">
        <v>2.9320920130993969E-2</v>
      </c>
      <c r="E240" s="87">
        <f t="shared" si="18"/>
        <v>4.6219424652338414E-2</v>
      </c>
      <c r="F240" s="87">
        <f t="shared" si="19"/>
        <v>4.6219419999999997E-2</v>
      </c>
      <c r="G240" s="44" t="s">
        <v>249</v>
      </c>
      <c r="H240" s="40"/>
      <c r="I240" s="40"/>
      <c r="J240" s="69">
        <f t="shared" si="16"/>
        <v>2.9320920130993969E-2</v>
      </c>
      <c r="K240" s="70">
        <f t="shared" si="17"/>
        <v>1.6898499869006028E-2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2">
        <v>2.9320920130993969E-2</v>
      </c>
      <c r="E241" s="87">
        <f t="shared" si="18"/>
        <v>4.6219424652338414E-2</v>
      </c>
      <c r="F241" s="87">
        <f t="shared" si="19"/>
        <v>4.6219419999999997E-2</v>
      </c>
      <c r="G241" s="44" t="s">
        <v>249</v>
      </c>
      <c r="H241" s="40"/>
      <c r="I241" s="40"/>
      <c r="J241" s="69">
        <f t="shared" si="16"/>
        <v>2.9320920130993969E-2</v>
      </c>
      <c r="K241" s="70">
        <f t="shared" si="17"/>
        <v>1.6898499869006028E-2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2">
        <v>2.9320920130993969E-2</v>
      </c>
      <c r="E242" s="87">
        <f t="shared" si="18"/>
        <v>4.6219424652338414E-2</v>
      </c>
      <c r="F242" s="87">
        <f t="shared" si="19"/>
        <v>4.6219419999999997E-2</v>
      </c>
      <c r="G242" s="44" t="s">
        <v>249</v>
      </c>
      <c r="H242" s="40"/>
      <c r="I242" s="40"/>
      <c r="J242" s="69">
        <f t="shared" si="16"/>
        <v>2.9320920130993969E-2</v>
      </c>
      <c r="K242" s="70">
        <f t="shared" si="17"/>
        <v>1.6898499869006028E-2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2">
        <v>2.9320920130993969E-2</v>
      </c>
      <c r="E243" s="87">
        <f t="shared" si="18"/>
        <v>4.6219424652338414E-2</v>
      </c>
      <c r="F243" s="87">
        <f t="shared" si="19"/>
        <v>4.6219419999999997E-2</v>
      </c>
      <c r="G243" s="44" t="s">
        <v>249</v>
      </c>
      <c r="H243" s="40"/>
      <c r="I243" s="40"/>
      <c r="J243" s="69">
        <f t="shared" si="16"/>
        <v>2.9320920130993969E-2</v>
      </c>
      <c r="K243" s="70">
        <f t="shared" si="17"/>
        <v>1.6898499869006028E-2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2">
        <v>7.6420342694099612E-3</v>
      </c>
      <c r="E244" s="87">
        <f t="shared" si="18"/>
        <v>4.510728707938038E-2</v>
      </c>
      <c r="F244" s="87">
        <f t="shared" si="19"/>
        <v>4.5107290000000001E-2</v>
      </c>
      <c r="G244" s="44" t="s">
        <v>249</v>
      </c>
      <c r="H244" s="40"/>
      <c r="I244" s="40"/>
      <c r="J244" s="69">
        <f t="shared" si="16"/>
        <v>7.6420342694099612E-3</v>
      </c>
      <c r="K244" s="70">
        <f t="shared" si="17"/>
        <v>3.7465255730590043E-2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2">
        <v>5.1642355968479388E-3</v>
      </c>
      <c r="E245" s="87">
        <f t="shared" si="18"/>
        <v>4.510728707938038E-2</v>
      </c>
      <c r="F245" s="87">
        <f t="shared" si="19"/>
        <v>4.5107290000000001E-2</v>
      </c>
      <c r="G245" s="44" t="s">
        <v>249</v>
      </c>
      <c r="H245" s="40"/>
      <c r="I245" s="40"/>
      <c r="J245" s="69">
        <f t="shared" si="16"/>
        <v>5.1642355968479388E-3</v>
      </c>
      <c r="K245" s="70">
        <f t="shared" si="17"/>
        <v>3.9943054403152059E-2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2">
        <v>6.1618679889877584E-2</v>
      </c>
      <c r="E246" s="87">
        <f t="shared" si="18"/>
        <v>6.5674500848549228E-2</v>
      </c>
      <c r="F246" s="87">
        <f t="shared" si="19"/>
        <v>6.5674499999999997E-2</v>
      </c>
      <c r="G246" s="44"/>
      <c r="H246" s="40"/>
      <c r="I246" s="40"/>
      <c r="J246" s="69">
        <f t="shared" si="16"/>
        <v>6.1618679889877584E-2</v>
      </c>
      <c r="K246" s="70">
        <f t="shared" si="17"/>
        <v>4.0558201101224128E-3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3">
        <v>1.0421297983697184E-2</v>
      </c>
      <c r="E247" s="87">
        <f t="shared" si="18"/>
        <v>4.510728707938038E-2</v>
      </c>
      <c r="F247" s="87">
        <f t="shared" si="19"/>
        <v>4.5107290000000001E-2</v>
      </c>
      <c r="G247" s="44" t="s">
        <v>249</v>
      </c>
      <c r="H247" s="40"/>
      <c r="I247" s="40"/>
      <c r="J247" s="69">
        <f t="shared" si="16"/>
        <v>1.0421297983697184E-2</v>
      </c>
      <c r="K247" s="70">
        <f t="shared" si="17"/>
        <v>3.4685992016302819E-2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2">
        <v>8.9432882518380927E-3</v>
      </c>
      <c r="E248" s="87">
        <f t="shared" si="18"/>
        <v>4.510728707938038E-2</v>
      </c>
      <c r="F248" s="87">
        <f t="shared" si="19"/>
        <v>4.5107290000000001E-2</v>
      </c>
      <c r="G248" s="44" t="s">
        <v>249</v>
      </c>
      <c r="H248" s="40"/>
      <c r="I248" s="40"/>
      <c r="J248" s="69">
        <f t="shared" si="16"/>
        <v>8.9432882518380927E-3</v>
      </c>
      <c r="K248" s="70">
        <f t="shared" si="17"/>
        <v>3.6164001748161909E-2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2">
        <v>1.4894497224785258E-2</v>
      </c>
      <c r="E249" s="87">
        <f t="shared" si="18"/>
        <v>4.510728707938038E-2</v>
      </c>
      <c r="F249" s="87">
        <f t="shared" si="19"/>
        <v>4.5107290000000001E-2</v>
      </c>
      <c r="G249" s="44" t="s">
        <v>249</v>
      </c>
      <c r="H249" s="40"/>
      <c r="I249" s="40"/>
      <c r="J249" s="69">
        <f t="shared" si="16"/>
        <v>1.4894497224785258E-2</v>
      </c>
      <c r="K249" s="70">
        <f t="shared" si="17"/>
        <v>3.0212792775214742E-2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2">
        <v>6.572760403336304E-3</v>
      </c>
      <c r="E250" s="87">
        <f t="shared" si="18"/>
        <v>4.510728707938038E-2</v>
      </c>
      <c r="F250" s="87">
        <f t="shared" si="19"/>
        <v>4.5107290000000001E-2</v>
      </c>
      <c r="G250" s="78" t="s">
        <v>249</v>
      </c>
      <c r="H250" s="40"/>
      <c r="I250" s="40"/>
      <c r="J250" s="69">
        <f t="shared" si="16"/>
        <v>6.572760403336304E-3</v>
      </c>
      <c r="K250" s="70">
        <f t="shared" si="17"/>
        <v>3.8534529596663696E-2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2">
        <v>7.0655362391447069E-2</v>
      </c>
      <c r="E251" s="87">
        <f t="shared" si="18"/>
        <v>7.4213573251730378E-2</v>
      </c>
      <c r="F251" s="87">
        <f t="shared" si="19"/>
        <v>7.4213570000000006E-2</v>
      </c>
      <c r="G251" s="44"/>
      <c r="H251" s="40"/>
      <c r="I251" s="40"/>
      <c r="J251" s="69">
        <f t="shared" si="16"/>
        <v>7.0655362391447069E-2</v>
      </c>
      <c r="K251" s="70">
        <f t="shared" si="17"/>
        <v>3.5582076085529379E-3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2">
        <v>6.1618679889877584E-2</v>
      </c>
      <c r="E252" s="87">
        <f t="shared" si="18"/>
        <v>6.5674500848549228E-2</v>
      </c>
      <c r="F252" s="87">
        <f t="shared" si="19"/>
        <v>6.5674499999999997E-2</v>
      </c>
      <c r="G252" s="44"/>
      <c r="H252" s="40"/>
      <c r="I252" s="40"/>
      <c r="J252" s="69">
        <f t="shared" si="16"/>
        <v>6.1618679889877584E-2</v>
      </c>
      <c r="K252" s="70">
        <f t="shared" si="17"/>
        <v>4.0558201101224128E-3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2">
        <v>6.1618679889877584E-2</v>
      </c>
      <c r="E253" s="87">
        <f t="shared" si="18"/>
        <v>6.5674500848549228E-2</v>
      </c>
      <c r="F253" s="87">
        <f t="shared" si="19"/>
        <v>6.5674499999999997E-2</v>
      </c>
      <c r="G253" s="44"/>
      <c r="H253" s="40"/>
      <c r="I253" s="40"/>
      <c r="J253" s="69">
        <f t="shared" si="16"/>
        <v>6.1618679889877584E-2</v>
      </c>
      <c r="K253" s="70">
        <f t="shared" si="17"/>
        <v>4.0558201101224128E-3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2">
        <v>9.4698396085071464E-3</v>
      </c>
      <c r="E254" s="87">
        <f t="shared" si="18"/>
        <v>4.510728707938038E-2</v>
      </c>
      <c r="F254" s="87">
        <f t="shared" si="19"/>
        <v>4.5107290000000001E-2</v>
      </c>
      <c r="G254" s="44" t="s">
        <v>249</v>
      </c>
      <c r="H254" s="40"/>
      <c r="I254" s="40"/>
      <c r="J254" s="69">
        <f t="shared" si="16"/>
        <v>9.4698396085071464E-3</v>
      </c>
      <c r="K254" s="70">
        <f t="shared" si="17"/>
        <v>3.5637450391492853E-2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2">
        <v>2.2622347958819369E-2</v>
      </c>
      <c r="E255" s="87">
        <f t="shared" si="18"/>
        <v>4.6219424652338414E-2</v>
      </c>
      <c r="F255" s="88">
        <f t="shared" si="19"/>
        <v>4.6219419999999997E-2</v>
      </c>
      <c r="G255" s="78" t="s">
        <v>249</v>
      </c>
      <c r="H255" s="40"/>
      <c r="I255" s="40"/>
      <c r="J255" s="69">
        <f t="shared" si="16"/>
        <v>2.2622347958819369E-2</v>
      </c>
      <c r="K255" s="70">
        <f t="shared" si="17"/>
        <v>2.3597072041180629E-2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2">
        <v>2.6720613854015626E-2</v>
      </c>
      <c r="E256" s="87">
        <f t="shared" si="18"/>
        <v>4.6219424652338414E-2</v>
      </c>
      <c r="F256" s="87">
        <f t="shared" si="19"/>
        <v>4.6219419999999997E-2</v>
      </c>
      <c r="G256" s="78" t="s">
        <v>249</v>
      </c>
      <c r="H256" s="40"/>
      <c r="I256" s="40"/>
      <c r="J256" s="69">
        <f t="shared" si="16"/>
        <v>2.6720613854015626E-2</v>
      </c>
      <c r="K256" s="70">
        <f t="shared" si="17"/>
        <v>1.9498806145984371E-2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2">
        <v>2.6720613854015626E-2</v>
      </c>
      <c r="E257" s="87">
        <f t="shared" si="18"/>
        <v>4.6219424652338414E-2</v>
      </c>
      <c r="F257" s="87">
        <f t="shared" si="19"/>
        <v>4.6219419999999997E-2</v>
      </c>
      <c r="G257" s="78" t="s">
        <v>249</v>
      </c>
      <c r="H257" s="40"/>
      <c r="I257" s="40"/>
      <c r="J257" s="69">
        <f t="shared" ref="J257:J320" si="20">+D257</f>
        <v>2.6720613854015626E-2</v>
      </c>
      <c r="K257" s="70">
        <f t="shared" ref="K257:K320" si="21">F257-J257</f>
        <v>1.9498806145984371E-2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2">
        <v>9.4698396085071464E-3</v>
      </c>
      <c r="E258" s="87">
        <f t="shared" si="18"/>
        <v>4.510728707938038E-2</v>
      </c>
      <c r="F258" s="87">
        <f t="shared" si="19"/>
        <v>4.5107290000000001E-2</v>
      </c>
      <c r="G258" s="44" t="s">
        <v>249</v>
      </c>
      <c r="H258" s="40"/>
      <c r="I258" s="40"/>
      <c r="J258" s="69">
        <f t="shared" si="20"/>
        <v>9.4698396085071464E-3</v>
      </c>
      <c r="K258" s="70">
        <f t="shared" si="21"/>
        <v>3.5637450391492853E-2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2">
        <v>9.4698396085071464E-3</v>
      </c>
      <c r="E259" s="87">
        <f t="shared" ref="E259:E322" si="22">IF(AND(G259="X",D259&lt;$N$17),VLOOKUP(D259,$N$7:$Q$51,4,1),IF(D259&lt;$N$17,VLOOKUP(D259,$N$7:$P$51,3,1),IF(G259="X",VLOOKUP(D259,$N$7:$R$51,4,1),VLOOKUP(D259,$N$7:$R$51,3,1))))</f>
        <v>4.510728707938038E-2</v>
      </c>
      <c r="F259" s="87">
        <f t="shared" ref="F259:F322" si="23">ROUND(E259,8)</f>
        <v>4.5107290000000001E-2</v>
      </c>
      <c r="G259" s="44" t="s">
        <v>249</v>
      </c>
      <c r="H259" s="40"/>
      <c r="I259" s="40"/>
      <c r="J259" s="69">
        <f t="shared" si="20"/>
        <v>9.4698396085071464E-3</v>
      </c>
      <c r="K259" s="70">
        <f t="shared" si="21"/>
        <v>3.5637450391492853E-2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2">
        <v>1.4894497224785258E-2</v>
      </c>
      <c r="E260" s="87">
        <f t="shared" si="22"/>
        <v>4.510728707938038E-2</v>
      </c>
      <c r="F260" s="87">
        <f t="shared" si="23"/>
        <v>4.5107290000000001E-2</v>
      </c>
      <c r="G260" s="44" t="s">
        <v>249</v>
      </c>
      <c r="H260" s="40"/>
      <c r="I260" s="40"/>
      <c r="J260" s="69">
        <f t="shared" si="20"/>
        <v>1.4894497224785258E-2</v>
      </c>
      <c r="K260" s="70">
        <f t="shared" si="21"/>
        <v>3.0212792775214742E-2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2">
        <v>1.8303723089730418E-2</v>
      </c>
      <c r="E261" s="87">
        <f t="shared" si="22"/>
        <v>4.510728707938038E-2</v>
      </c>
      <c r="F261" s="87">
        <f t="shared" si="23"/>
        <v>4.5107290000000001E-2</v>
      </c>
      <c r="G261" s="44" t="s">
        <v>249</v>
      </c>
      <c r="H261" s="40"/>
      <c r="I261" s="40"/>
      <c r="J261" s="69">
        <f t="shared" si="20"/>
        <v>1.8303723089730418E-2</v>
      </c>
      <c r="K261" s="70">
        <f t="shared" si="21"/>
        <v>2.6803566910269583E-2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2">
        <v>1.0405102220473779E-2</v>
      </c>
      <c r="E262" s="87">
        <f t="shared" si="22"/>
        <v>4.510728707938038E-2</v>
      </c>
      <c r="F262" s="87">
        <f t="shared" si="23"/>
        <v>4.5107290000000001E-2</v>
      </c>
      <c r="G262" s="44" t="s">
        <v>249</v>
      </c>
      <c r="H262" s="40"/>
      <c r="I262" s="40"/>
      <c r="J262" s="69">
        <f t="shared" si="20"/>
        <v>1.0405102220473779E-2</v>
      </c>
      <c r="K262" s="70">
        <f t="shared" si="21"/>
        <v>3.4702187779526224E-2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2">
        <v>6.4995679302093578E-3</v>
      </c>
      <c r="E263" s="87">
        <f t="shared" si="22"/>
        <v>4.510728707938038E-2</v>
      </c>
      <c r="F263" s="87">
        <f t="shared" si="23"/>
        <v>4.5107290000000001E-2</v>
      </c>
      <c r="G263" s="44" t="s">
        <v>249</v>
      </c>
      <c r="H263" s="40"/>
      <c r="I263" s="40"/>
      <c r="J263" s="69">
        <f t="shared" si="20"/>
        <v>6.4995679302093578E-3</v>
      </c>
      <c r="K263" s="70">
        <f t="shared" si="21"/>
        <v>3.8607722069790643E-2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2">
        <v>0.1808837786741247</v>
      </c>
      <c r="E264" s="87">
        <f t="shared" si="22"/>
        <v>0.18868995788706153</v>
      </c>
      <c r="F264" s="87">
        <f t="shared" si="23"/>
        <v>0.18868995999999999</v>
      </c>
      <c r="G264" s="44"/>
      <c r="H264" s="40"/>
      <c r="I264" s="40"/>
      <c r="J264" s="69">
        <f t="shared" si="20"/>
        <v>0.1808837786741247</v>
      </c>
      <c r="K264" s="70">
        <f t="shared" si="21"/>
        <v>7.8061813258752943E-3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2">
        <v>0.10158366157729705</v>
      </c>
      <c r="E265" s="87">
        <f t="shared" si="22"/>
        <v>0.10938984079023388</v>
      </c>
      <c r="F265" s="87">
        <f t="shared" si="23"/>
        <v>0.10938984</v>
      </c>
      <c r="G265" s="44"/>
      <c r="H265" s="40"/>
      <c r="I265" s="40"/>
      <c r="J265" s="69">
        <f t="shared" si="20"/>
        <v>0.10158366157729705</v>
      </c>
      <c r="K265" s="70">
        <f t="shared" si="21"/>
        <v>7.8061784227029529E-3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2">
        <v>3.1551986161955994E-2</v>
      </c>
      <c r="E266" s="87">
        <f t="shared" si="22"/>
        <v>4.6219424652338414E-2</v>
      </c>
      <c r="F266" s="87">
        <f t="shared" si="23"/>
        <v>4.6219419999999997E-2</v>
      </c>
      <c r="G266" s="44" t="s">
        <v>249</v>
      </c>
      <c r="H266" s="40"/>
      <c r="I266" s="40"/>
      <c r="J266" s="69">
        <f t="shared" si="20"/>
        <v>3.1551986161955994E-2</v>
      </c>
      <c r="K266" s="70">
        <f t="shared" si="21"/>
        <v>1.4667433838044003E-2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2">
        <v>8.348825984260462E-2</v>
      </c>
      <c r="E267" s="87">
        <f t="shared" si="22"/>
        <v>9.122564488326898E-2</v>
      </c>
      <c r="F267" s="87">
        <f t="shared" si="23"/>
        <v>9.1225639999999997E-2</v>
      </c>
      <c r="G267" s="44"/>
      <c r="H267" s="40"/>
      <c r="I267" s="40"/>
      <c r="J267" s="69">
        <f t="shared" si="20"/>
        <v>8.348825984260462E-2</v>
      </c>
      <c r="K267" s="70">
        <f t="shared" si="21"/>
        <v>7.7373801573953765E-3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2">
        <v>6.1618679889877584E-2</v>
      </c>
      <c r="E268" s="87">
        <f t="shared" si="22"/>
        <v>6.5674500848549228E-2</v>
      </c>
      <c r="F268" s="87">
        <f t="shared" si="23"/>
        <v>6.5674499999999997E-2</v>
      </c>
      <c r="G268" s="44"/>
      <c r="H268" s="40"/>
      <c r="I268" s="40"/>
      <c r="J268" s="69">
        <f t="shared" si="20"/>
        <v>6.1618679889877584E-2</v>
      </c>
      <c r="K268" s="70">
        <f t="shared" si="21"/>
        <v>4.0558201101224128E-3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2">
        <v>5.5227089826068797E-2</v>
      </c>
      <c r="E269" s="87">
        <f t="shared" si="22"/>
        <v>7.4213573251730378E-2</v>
      </c>
      <c r="F269" s="87">
        <f t="shared" si="23"/>
        <v>7.4213570000000006E-2</v>
      </c>
      <c r="G269" s="78" t="s">
        <v>249</v>
      </c>
      <c r="H269" s="40"/>
      <c r="I269" s="40"/>
      <c r="J269" s="69">
        <f t="shared" si="20"/>
        <v>5.5227089826068797E-2</v>
      </c>
      <c r="K269" s="70">
        <f t="shared" si="21"/>
        <v>1.898648017393121E-2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2">
        <v>5.2140970619050514E-3</v>
      </c>
      <c r="E270" s="87">
        <f t="shared" si="22"/>
        <v>2.0970031966837506E-2</v>
      </c>
      <c r="F270" s="87">
        <f t="shared" si="23"/>
        <v>2.0970030000000001E-2</v>
      </c>
      <c r="G270" s="44"/>
      <c r="H270" s="40"/>
      <c r="I270" s="40"/>
      <c r="J270" s="69">
        <f t="shared" si="20"/>
        <v>5.2140970619050514E-3</v>
      </c>
      <c r="K270" s="70">
        <f t="shared" si="21"/>
        <v>1.5755932938094949E-2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2">
        <v>5.5227089826068797E-2</v>
      </c>
      <c r="E271" s="87">
        <f t="shared" si="22"/>
        <v>6.042344645359022E-2</v>
      </c>
      <c r="F271" s="87">
        <f t="shared" si="23"/>
        <v>6.0423449999999997E-2</v>
      </c>
      <c r="G271" s="78"/>
      <c r="H271" s="40"/>
      <c r="I271" s="40"/>
      <c r="J271" s="69">
        <f t="shared" si="20"/>
        <v>5.5227089826068797E-2</v>
      </c>
      <c r="K271" s="70">
        <f t="shared" si="21"/>
        <v>5.1963601739311999E-3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2">
        <v>2.5125562397085199E-2</v>
      </c>
      <c r="E272" s="87">
        <f t="shared" si="22"/>
        <v>4.6219424652338414E-2</v>
      </c>
      <c r="F272" s="87">
        <f t="shared" si="23"/>
        <v>4.6219419999999997E-2</v>
      </c>
      <c r="G272" s="78" t="s">
        <v>249</v>
      </c>
      <c r="H272" s="40"/>
      <c r="I272" s="40"/>
      <c r="J272" s="69">
        <f t="shared" si="20"/>
        <v>2.5125562397085199E-2</v>
      </c>
      <c r="K272" s="70">
        <f t="shared" si="21"/>
        <v>2.1093857602914799E-2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2">
        <v>1.4807609514608055E-2</v>
      </c>
      <c r="E273" s="87">
        <f t="shared" si="22"/>
        <v>4.510728707938038E-2</v>
      </c>
      <c r="F273" s="87">
        <f t="shared" si="23"/>
        <v>4.5107290000000001E-2</v>
      </c>
      <c r="G273" s="78" t="s">
        <v>249</v>
      </c>
      <c r="H273" s="40"/>
      <c r="I273" s="40"/>
      <c r="J273" s="69">
        <f t="shared" si="20"/>
        <v>1.4807609514608055E-2</v>
      </c>
      <c r="K273" s="70">
        <f t="shared" si="21"/>
        <v>3.0299680485391944E-2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2">
        <v>8.4037342005931336E-3</v>
      </c>
      <c r="E274" s="87">
        <f t="shared" si="22"/>
        <v>4.510728707938038E-2</v>
      </c>
      <c r="F274" s="87">
        <f t="shared" si="23"/>
        <v>4.5107290000000001E-2</v>
      </c>
      <c r="G274" s="44" t="s">
        <v>249</v>
      </c>
      <c r="H274" s="40"/>
      <c r="I274" s="40"/>
      <c r="J274" s="69">
        <f t="shared" si="20"/>
        <v>8.4037342005931336E-3</v>
      </c>
      <c r="K274" s="70">
        <f t="shared" si="21"/>
        <v>3.6703555799406866E-2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2">
        <v>2.1587806632992583E-2</v>
      </c>
      <c r="E275" s="87">
        <f t="shared" si="22"/>
        <v>4.6219424652338414E-2</v>
      </c>
      <c r="F275" s="87">
        <f t="shared" si="23"/>
        <v>4.6219419999999997E-2</v>
      </c>
      <c r="G275" s="44" t="s">
        <v>249</v>
      </c>
      <c r="H275" s="40"/>
      <c r="I275" s="40"/>
      <c r="J275" s="69">
        <f t="shared" si="20"/>
        <v>2.1587806632992583E-2</v>
      </c>
      <c r="K275" s="70">
        <f t="shared" si="21"/>
        <v>2.4631613367007414E-2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2">
        <v>1.3845353852675523E-2</v>
      </c>
      <c r="E276" s="87">
        <f t="shared" si="22"/>
        <v>4.510728707938038E-2</v>
      </c>
      <c r="F276" s="87">
        <f t="shared" si="23"/>
        <v>4.5107290000000001E-2</v>
      </c>
      <c r="G276" s="44" t="s">
        <v>249</v>
      </c>
      <c r="H276" s="40"/>
      <c r="I276" s="40"/>
      <c r="J276" s="69">
        <f t="shared" si="20"/>
        <v>1.3845353852675523E-2</v>
      </c>
      <c r="K276" s="70">
        <f t="shared" si="21"/>
        <v>3.1261936147324476E-2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2">
        <v>4.0357061669004539E-2</v>
      </c>
      <c r="E277" s="87">
        <f t="shared" si="22"/>
        <v>4.6219424652338414E-2</v>
      </c>
      <c r="F277" s="87">
        <f t="shared" si="23"/>
        <v>4.6219419999999997E-2</v>
      </c>
      <c r="G277" s="44" t="s">
        <v>249</v>
      </c>
      <c r="H277" s="40"/>
      <c r="I277" s="40"/>
      <c r="J277" s="69">
        <f t="shared" si="20"/>
        <v>4.0357061669004539E-2</v>
      </c>
      <c r="K277" s="70">
        <f t="shared" si="21"/>
        <v>5.8623583309954583E-3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2">
        <v>1.6083960172012763E-2</v>
      </c>
      <c r="E278" s="87">
        <f t="shared" si="22"/>
        <v>4.510728707938038E-2</v>
      </c>
      <c r="F278" s="87">
        <f t="shared" si="23"/>
        <v>4.5107290000000001E-2</v>
      </c>
      <c r="G278" s="44" t="s">
        <v>249</v>
      </c>
      <c r="H278" s="40"/>
      <c r="I278" s="40"/>
      <c r="J278" s="69">
        <f t="shared" si="20"/>
        <v>1.6083960172012763E-2</v>
      </c>
      <c r="K278" s="70">
        <f t="shared" si="21"/>
        <v>2.9023329827987238E-2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2">
        <v>1.0662137302297337E-2</v>
      </c>
      <c r="E279" s="87">
        <f t="shared" si="22"/>
        <v>4.510728707938038E-2</v>
      </c>
      <c r="F279" s="87">
        <f t="shared" si="23"/>
        <v>4.5107290000000001E-2</v>
      </c>
      <c r="G279" s="44" t="s">
        <v>249</v>
      </c>
      <c r="H279" s="40"/>
      <c r="I279" s="40"/>
      <c r="J279" s="69">
        <f t="shared" si="20"/>
        <v>1.0662137302297337E-2</v>
      </c>
      <c r="K279" s="70">
        <f t="shared" si="21"/>
        <v>3.4445152697702666E-2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2">
        <v>9.3278097682229968E-3</v>
      </c>
      <c r="E280" s="87">
        <f t="shared" si="22"/>
        <v>4.510728707938038E-2</v>
      </c>
      <c r="F280" s="87">
        <f t="shared" si="23"/>
        <v>4.5107290000000001E-2</v>
      </c>
      <c r="G280" s="44" t="s">
        <v>249</v>
      </c>
      <c r="H280" s="40"/>
      <c r="I280" s="40"/>
      <c r="J280" s="69">
        <f t="shared" si="20"/>
        <v>9.3278097682229968E-3</v>
      </c>
      <c r="K280" s="70">
        <f t="shared" si="21"/>
        <v>3.5779480231777003E-2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2">
        <v>5.4323617924751474E-2</v>
      </c>
      <c r="E281" s="87">
        <f t="shared" si="22"/>
        <v>6.042344645359022E-2</v>
      </c>
      <c r="F281" s="87">
        <f t="shared" si="23"/>
        <v>6.0423449999999997E-2</v>
      </c>
      <c r="G281" s="44"/>
      <c r="H281" s="40"/>
      <c r="I281" s="40"/>
      <c r="J281" s="69">
        <f t="shared" si="20"/>
        <v>5.4323617924751474E-2</v>
      </c>
      <c r="K281" s="70">
        <f t="shared" si="21"/>
        <v>6.0998320752485222E-3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2">
        <v>0.23279087038371687</v>
      </c>
      <c r="E282" s="87">
        <f t="shared" si="22"/>
        <v>0.24059704959665371</v>
      </c>
      <c r="F282" s="87">
        <f t="shared" si="23"/>
        <v>0.24059705000000001</v>
      </c>
      <c r="G282" s="44"/>
      <c r="H282" s="40"/>
      <c r="I282" s="40"/>
      <c r="J282" s="69">
        <f t="shared" si="20"/>
        <v>0.23279087038371687</v>
      </c>
      <c r="K282" s="70">
        <f t="shared" si="21"/>
        <v>7.8061796162831321E-3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2">
        <v>0.21608556073620189</v>
      </c>
      <c r="E283" s="87">
        <f t="shared" si="22"/>
        <v>0.22389173994913872</v>
      </c>
      <c r="F283" s="87">
        <f t="shared" si="23"/>
        <v>0.22389174000000001</v>
      </c>
      <c r="G283" s="44"/>
      <c r="H283" s="40"/>
      <c r="I283" s="40"/>
      <c r="J283" s="69">
        <f t="shared" si="20"/>
        <v>0.21608556073620189</v>
      </c>
      <c r="K283" s="70">
        <f t="shared" si="21"/>
        <v>7.8061792637981187E-3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2">
        <v>0.29154422773804456</v>
      </c>
      <c r="E284" s="87">
        <f t="shared" si="22"/>
        <v>0.29935040695098136</v>
      </c>
      <c r="F284" s="87">
        <f t="shared" si="23"/>
        <v>0.29935041000000001</v>
      </c>
      <c r="G284" s="44"/>
      <c r="H284" s="40"/>
      <c r="I284" s="40"/>
      <c r="J284" s="69">
        <f t="shared" si="20"/>
        <v>0.29154422773804456</v>
      </c>
      <c r="K284" s="70">
        <f t="shared" si="21"/>
        <v>7.8061822619554522E-3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2">
        <v>7.5116867797944673E-2</v>
      </c>
      <c r="E285" s="87">
        <f t="shared" si="22"/>
        <v>7.9070174998893308E-2</v>
      </c>
      <c r="F285" s="87">
        <f t="shared" si="23"/>
        <v>7.9070169999999995E-2</v>
      </c>
      <c r="G285" s="44"/>
      <c r="H285" s="40"/>
      <c r="I285" s="40"/>
      <c r="J285" s="69">
        <f t="shared" si="20"/>
        <v>7.5116867797944673E-2</v>
      </c>
      <c r="K285" s="70">
        <f t="shared" si="21"/>
        <v>3.9533022020553227E-3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3">
        <v>0.10565426303040382</v>
      </c>
      <c r="E286" s="87">
        <f t="shared" si="22"/>
        <v>0.11346044224334065</v>
      </c>
      <c r="F286" s="87">
        <f t="shared" si="23"/>
        <v>0.11346044</v>
      </c>
      <c r="G286" s="44"/>
      <c r="H286" s="40"/>
      <c r="I286" s="40"/>
      <c r="J286" s="69">
        <f t="shared" si="20"/>
        <v>0.10565426303040382</v>
      </c>
      <c r="K286" s="70">
        <f t="shared" si="21"/>
        <v>7.8061769695961791E-3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3">
        <v>1.0022697425530535E-2</v>
      </c>
      <c r="E287" s="87">
        <f t="shared" si="22"/>
        <v>4.510728707938038E-2</v>
      </c>
      <c r="F287" s="87">
        <f t="shared" si="23"/>
        <v>4.5107290000000001E-2</v>
      </c>
      <c r="G287" s="44" t="s">
        <v>249</v>
      </c>
      <c r="H287" s="40"/>
      <c r="I287" s="40"/>
      <c r="J287" s="69">
        <f t="shared" si="20"/>
        <v>1.0022697425530535E-2</v>
      </c>
      <c r="K287" s="70">
        <f t="shared" si="21"/>
        <v>3.508459257446947E-2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3">
        <v>6.4995679302093578E-3</v>
      </c>
      <c r="E288" s="87">
        <f t="shared" si="22"/>
        <v>4.510728707938038E-2</v>
      </c>
      <c r="F288" s="87">
        <f t="shared" si="23"/>
        <v>4.5107290000000001E-2</v>
      </c>
      <c r="G288" s="44" t="s">
        <v>249</v>
      </c>
      <c r="H288" s="40"/>
      <c r="I288" s="40"/>
      <c r="J288" s="69">
        <f t="shared" si="20"/>
        <v>6.4995679302093578E-3</v>
      </c>
      <c r="K288" s="70">
        <f t="shared" si="21"/>
        <v>3.8607722069790643E-2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3">
        <v>6.4995679302093578E-3</v>
      </c>
      <c r="E289" s="87">
        <f t="shared" si="22"/>
        <v>4.510728707938038E-2</v>
      </c>
      <c r="F289" s="87">
        <f t="shared" si="23"/>
        <v>4.5107290000000001E-2</v>
      </c>
      <c r="G289" s="44" t="s">
        <v>249</v>
      </c>
      <c r="H289" s="40"/>
      <c r="I289" s="40"/>
      <c r="J289" s="69">
        <f t="shared" si="20"/>
        <v>6.4995679302093578E-3</v>
      </c>
      <c r="K289" s="70">
        <f>F289-J289</f>
        <v>3.8607722069790643E-2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3">
        <v>1.0405102220473779E-2</v>
      </c>
      <c r="E290" s="87">
        <f t="shared" si="22"/>
        <v>4.510728707938038E-2</v>
      </c>
      <c r="F290" s="87">
        <f t="shared" si="23"/>
        <v>4.5107290000000001E-2</v>
      </c>
      <c r="G290" s="44" t="s">
        <v>249</v>
      </c>
      <c r="H290" s="40"/>
      <c r="I290" s="40"/>
      <c r="J290" s="69">
        <f t="shared" si="20"/>
        <v>1.0405102220473779E-2</v>
      </c>
      <c r="K290" s="70">
        <f t="shared" si="21"/>
        <v>3.4702187779526224E-2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3">
        <v>6.1618679889877584E-2</v>
      </c>
      <c r="E291" s="87">
        <f t="shared" si="22"/>
        <v>6.5674500848549228E-2</v>
      </c>
      <c r="F291" s="87">
        <f t="shared" si="23"/>
        <v>6.5674499999999997E-2</v>
      </c>
      <c r="G291" s="44"/>
      <c r="H291" s="40"/>
      <c r="I291" s="40"/>
      <c r="J291" s="69">
        <f t="shared" si="20"/>
        <v>6.1618679889877584E-2</v>
      </c>
      <c r="K291" s="70">
        <f t="shared" si="21"/>
        <v>4.0558201101224128E-3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3">
        <v>6.1618679889877584E-2</v>
      </c>
      <c r="E292" s="87">
        <f t="shared" si="22"/>
        <v>6.5674500848549228E-2</v>
      </c>
      <c r="F292" s="87">
        <f t="shared" si="23"/>
        <v>6.5674499999999997E-2</v>
      </c>
      <c r="G292" s="44"/>
      <c r="H292" s="40"/>
      <c r="I292" s="40"/>
      <c r="J292" s="69">
        <f t="shared" si="20"/>
        <v>6.1618679889877584E-2</v>
      </c>
      <c r="K292" s="70">
        <f t="shared" si="21"/>
        <v>4.0558201101224128E-3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3">
        <v>6.1618679889877584E-2</v>
      </c>
      <c r="E293" s="87">
        <f t="shared" si="22"/>
        <v>6.5674500848549228E-2</v>
      </c>
      <c r="F293" s="87">
        <f t="shared" si="23"/>
        <v>6.5674499999999997E-2</v>
      </c>
      <c r="G293" s="44"/>
      <c r="H293" s="40"/>
      <c r="I293" s="40"/>
      <c r="J293" s="69">
        <f t="shared" si="20"/>
        <v>6.1618679889877584E-2</v>
      </c>
      <c r="K293" s="70">
        <f t="shared" si="21"/>
        <v>4.0558201101224128E-3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3">
        <v>8.305837705310546E-3</v>
      </c>
      <c r="E294" s="87">
        <f t="shared" si="22"/>
        <v>4.510728707938038E-2</v>
      </c>
      <c r="F294" s="87">
        <f t="shared" si="23"/>
        <v>4.5107290000000001E-2</v>
      </c>
      <c r="G294" s="44" t="s">
        <v>249</v>
      </c>
      <c r="H294" s="40"/>
      <c r="I294" s="40"/>
      <c r="J294" s="69">
        <f t="shared" si="20"/>
        <v>8.305837705310546E-3</v>
      </c>
      <c r="K294" s="70">
        <f t="shared" si="21"/>
        <v>3.6801452294689452E-2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3">
        <v>8.305837705310546E-3</v>
      </c>
      <c r="E295" s="87">
        <f t="shared" si="22"/>
        <v>4.510728707938038E-2</v>
      </c>
      <c r="F295" s="87">
        <f t="shared" si="23"/>
        <v>4.5107290000000001E-2</v>
      </c>
      <c r="G295" s="44" t="s">
        <v>249</v>
      </c>
      <c r="H295" s="40"/>
      <c r="I295" s="40"/>
      <c r="J295" s="69">
        <f t="shared" si="20"/>
        <v>8.305837705310546E-3</v>
      </c>
      <c r="K295" s="70">
        <f t="shared" si="21"/>
        <v>3.6801452294689452E-2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3">
        <v>4.5177660289797431E-2</v>
      </c>
      <c r="E296" s="87">
        <f t="shared" si="22"/>
        <v>4.6219424652338414E-2</v>
      </c>
      <c r="F296" s="87">
        <f t="shared" si="23"/>
        <v>4.6219419999999997E-2</v>
      </c>
      <c r="G296" s="78"/>
      <c r="H296" s="40"/>
      <c r="I296" s="40"/>
      <c r="J296" s="69">
        <f t="shared" si="20"/>
        <v>4.5177660289797431E-2</v>
      </c>
      <c r="K296" s="70">
        <f t="shared" si="21"/>
        <v>1.0417597102025666E-3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3">
        <v>6.1618679889877584E-2</v>
      </c>
      <c r="E297" s="87">
        <f t="shared" si="22"/>
        <v>6.5674500848549228E-2</v>
      </c>
      <c r="F297" s="87">
        <f t="shared" si="23"/>
        <v>6.5674499999999997E-2</v>
      </c>
      <c r="G297" s="44"/>
      <c r="H297" s="40"/>
      <c r="I297" s="40"/>
      <c r="J297" s="69">
        <f t="shared" si="20"/>
        <v>6.1618679889877584E-2</v>
      </c>
      <c r="K297" s="70">
        <f t="shared" si="21"/>
        <v>4.0558201101224128E-3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3">
        <v>6.1618679889877584E-2</v>
      </c>
      <c r="E298" s="87">
        <f t="shared" si="22"/>
        <v>6.5674500848549228E-2</v>
      </c>
      <c r="F298" s="87">
        <f t="shared" si="23"/>
        <v>6.5674499999999997E-2</v>
      </c>
      <c r="G298" s="44"/>
      <c r="H298" s="40"/>
      <c r="I298" s="40"/>
      <c r="J298" s="69">
        <f t="shared" si="20"/>
        <v>6.1618679889877584E-2</v>
      </c>
      <c r="K298" s="70">
        <f t="shared" si="21"/>
        <v>4.0558201101224128E-3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3">
        <v>8.9432882518380927E-3</v>
      </c>
      <c r="E299" s="87">
        <f t="shared" si="22"/>
        <v>4.510728707938038E-2</v>
      </c>
      <c r="F299" s="87">
        <f t="shared" si="23"/>
        <v>4.5107290000000001E-2</v>
      </c>
      <c r="G299" s="79" t="s">
        <v>249</v>
      </c>
      <c r="H299" s="40"/>
      <c r="I299" s="40"/>
      <c r="J299" s="69">
        <f t="shared" si="20"/>
        <v>8.9432882518380927E-3</v>
      </c>
      <c r="K299" s="70">
        <f t="shared" si="21"/>
        <v>3.6164001748161909E-2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3">
        <v>1.220937113397487E-2</v>
      </c>
      <c r="E300" s="87">
        <f t="shared" si="22"/>
        <v>4.510728707938038E-2</v>
      </c>
      <c r="F300" s="87">
        <f t="shared" si="23"/>
        <v>4.5107290000000001E-2</v>
      </c>
      <c r="G300" s="79" t="s">
        <v>249</v>
      </c>
      <c r="H300" s="40"/>
      <c r="I300" s="40"/>
      <c r="J300" s="69">
        <f t="shared" si="20"/>
        <v>1.220937113397487E-2</v>
      </c>
      <c r="K300" s="70">
        <f t="shared" si="21"/>
        <v>3.2897918866025132E-2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3">
        <v>6.4995679302093578E-3</v>
      </c>
      <c r="E301" s="87">
        <f t="shared" si="22"/>
        <v>4.510728707938038E-2</v>
      </c>
      <c r="F301" s="87">
        <f t="shared" si="23"/>
        <v>4.5107290000000001E-2</v>
      </c>
      <c r="G301" s="44" t="s">
        <v>249</v>
      </c>
      <c r="H301" s="40"/>
      <c r="I301" s="40"/>
      <c r="J301" s="69">
        <f t="shared" si="20"/>
        <v>6.4995679302093578E-3</v>
      </c>
      <c r="K301" s="70">
        <f t="shared" si="21"/>
        <v>3.8607722069790643E-2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3">
        <v>8.9221971346758969E-3</v>
      </c>
      <c r="E302" s="87">
        <f t="shared" si="22"/>
        <v>4.510728707938038E-2</v>
      </c>
      <c r="F302" s="87">
        <f t="shared" si="23"/>
        <v>4.5107290000000001E-2</v>
      </c>
      <c r="G302" s="44" t="s">
        <v>249</v>
      </c>
      <c r="H302" s="40"/>
      <c r="I302" s="40"/>
      <c r="J302" s="69">
        <f t="shared" si="20"/>
        <v>8.9221971346758969E-3</v>
      </c>
      <c r="K302" s="70">
        <f t="shared" si="21"/>
        <v>3.6185092865324106E-2</v>
      </c>
      <c r="AB302" s="59"/>
      <c r="AH302" s="46"/>
    </row>
    <row r="303" spans="1:34">
      <c r="A303" s="95">
        <v>1208</v>
      </c>
      <c r="B303" s="32" t="s">
        <v>372</v>
      </c>
      <c r="C303" s="32">
        <v>1208</v>
      </c>
      <c r="D303" s="93">
        <v>6.4995679302093578E-3</v>
      </c>
      <c r="E303" s="87">
        <f t="shared" si="22"/>
        <v>4.510728707938038E-2</v>
      </c>
      <c r="F303" s="87">
        <f t="shared" si="23"/>
        <v>4.5107290000000001E-2</v>
      </c>
      <c r="G303" s="44" t="s">
        <v>249</v>
      </c>
      <c r="H303" s="40"/>
      <c r="I303" s="40"/>
      <c r="J303" s="69">
        <f t="shared" si="20"/>
        <v>6.4995679302093578E-3</v>
      </c>
      <c r="K303" s="70">
        <f t="shared" si="21"/>
        <v>3.8607722069790643E-2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3">
        <v>6.4995679302093578E-3</v>
      </c>
      <c r="E304" s="87">
        <f t="shared" si="22"/>
        <v>4.510728707938038E-2</v>
      </c>
      <c r="F304" s="87">
        <f t="shared" si="23"/>
        <v>4.5107290000000001E-2</v>
      </c>
      <c r="G304" s="44" t="s">
        <v>249</v>
      </c>
      <c r="H304" s="40"/>
      <c r="I304" s="40"/>
      <c r="J304" s="69">
        <f t="shared" si="20"/>
        <v>6.4995679302093578E-3</v>
      </c>
      <c r="K304" s="70">
        <f t="shared" si="21"/>
        <v>3.8607722069790643E-2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3">
        <v>8.9221971346758969E-3</v>
      </c>
      <c r="E305" s="87">
        <f t="shared" si="22"/>
        <v>4.510728707938038E-2</v>
      </c>
      <c r="F305" s="87">
        <f t="shared" si="23"/>
        <v>4.5107290000000001E-2</v>
      </c>
      <c r="G305" s="44" t="s">
        <v>249</v>
      </c>
      <c r="H305" s="40"/>
      <c r="I305" s="40"/>
      <c r="J305" s="69">
        <f t="shared" si="20"/>
        <v>8.9221971346758969E-3</v>
      </c>
      <c r="K305" s="70">
        <f t="shared" si="21"/>
        <v>3.6185092865324106E-2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3">
        <v>1.6083960172012763E-2</v>
      </c>
      <c r="E306" s="87">
        <f t="shared" si="22"/>
        <v>4.510728707938038E-2</v>
      </c>
      <c r="F306" s="87">
        <f t="shared" si="23"/>
        <v>4.5107290000000001E-2</v>
      </c>
      <c r="G306" s="44" t="s">
        <v>249</v>
      </c>
      <c r="H306" s="40"/>
      <c r="I306" s="40"/>
      <c r="J306" s="69">
        <f t="shared" si="20"/>
        <v>1.6083960172012763E-2</v>
      </c>
      <c r="K306" s="70">
        <f t="shared" si="21"/>
        <v>2.9023329827987238E-2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3">
        <v>2.2434046399139047E-2</v>
      </c>
      <c r="E307" s="87">
        <f t="shared" si="22"/>
        <v>4.6219424652338414E-2</v>
      </c>
      <c r="F307" s="87">
        <f t="shared" si="23"/>
        <v>4.6219419999999997E-2</v>
      </c>
      <c r="G307" s="44" t="s">
        <v>249</v>
      </c>
      <c r="H307" s="40"/>
      <c r="I307" s="40"/>
      <c r="J307" s="69">
        <f t="shared" si="20"/>
        <v>2.2434046399139047E-2</v>
      </c>
      <c r="K307" s="70">
        <f t="shared" si="21"/>
        <v>2.378537360086095E-2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3">
        <v>1.1179752965699489E-2</v>
      </c>
      <c r="E308" s="87">
        <f t="shared" si="22"/>
        <v>4.510728707938038E-2</v>
      </c>
      <c r="F308" s="87">
        <f t="shared" si="23"/>
        <v>4.5107290000000001E-2</v>
      </c>
      <c r="G308" s="44" t="s">
        <v>249</v>
      </c>
      <c r="H308" s="40"/>
      <c r="I308" s="40"/>
      <c r="J308" s="69">
        <f t="shared" si="20"/>
        <v>1.1179752965699489E-2</v>
      </c>
      <c r="K308" s="70">
        <f t="shared" si="21"/>
        <v>3.3927537034300514E-2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3">
        <v>8.5648572627289622E-3</v>
      </c>
      <c r="E309" s="87">
        <f t="shared" si="22"/>
        <v>4.510728707938038E-2</v>
      </c>
      <c r="F309" s="87">
        <f t="shared" si="23"/>
        <v>4.5107290000000001E-2</v>
      </c>
      <c r="G309" s="44" t="s">
        <v>249</v>
      </c>
      <c r="H309" s="40"/>
      <c r="I309" s="40"/>
      <c r="J309" s="69">
        <f t="shared" si="20"/>
        <v>8.5648572627289622E-3</v>
      </c>
      <c r="K309" s="70">
        <f t="shared" si="21"/>
        <v>3.6542432737271036E-2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3">
        <v>6.9188431403141787E-3</v>
      </c>
      <c r="E310" s="87">
        <f t="shared" si="22"/>
        <v>4.510728707938038E-2</v>
      </c>
      <c r="F310" s="87">
        <f t="shared" si="23"/>
        <v>4.5107290000000001E-2</v>
      </c>
      <c r="G310" s="44" t="s">
        <v>249</v>
      </c>
      <c r="H310" s="40"/>
      <c r="I310" s="40"/>
      <c r="J310" s="69">
        <f t="shared" si="20"/>
        <v>6.9188431403141787E-3</v>
      </c>
      <c r="K310" s="70">
        <f t="shared" si="21"/>
        <v>3.8188446859685823E-2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3">
        <v>9.9960364557498699E-3</v>
      </c>
      <c r="E311" s="87">
        <f t="shared" si="22"/>
        <v>4.510728707938038E-2</v>
      </c>
      <c r="F311" s="87">
        <f t="shared" si="23"/>
        <v>4.5107290000000001E-2</v>
      </c>
      <c r="G311" s="44" t="s">
        <v>249</v>
      </c>
      <c r="H311" s="40"/>
      <c r="I311" s="40"/>
      <c r="J311" s="69">
        <f t="shared" si="20"/>
        <v>9.9960364557498699E-3</v>
      </c>
      <c r="K311" s="70">
        <f t="shared" si="21"/>
        <v>3.5111253544250133E-2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3">
        <v>1.1588632237809775E-2</v>
      </c>
      <c r="E312" s="87">
        <f t="shared" si="22"/>
        <v>4.510728707938038E-2</v>
      </c>
      <c r="F312" s="87">
        <f t="shared" si="23"/>
        <v>4.5107290000000001E-2</v>
      </c>
      <c r="G312" s="44" t="s">
        <v>249</v>
      </c>
      <c r="H312" s="40"/>
      <c r="I312" s="40"/>
      <c r="J312" s="69">
        <f t="shared" si="20"/>
        <v>1.1588632237809775E-2</v>
      </c>
      <c r="K312" s="70">
        <f t="shared" si="21"/>
        <v>3.3518657762190228E-2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3">
        <v>1.6632693016552756E-2</v>
      </c>
      <c r="E313" s="87">
        <f t="shared" si="22"/>
        <v>4.510728707938038E-2</v>
      </c>
      <c r="F313" s="87">
        <f t="shared" si="23"/>
        <v>4.5107290000000001E-2</v>
      </c>
      <c r="G313" s="44" t="s">
        <v>249</v>
      </c>
      <c r="H313" s="40"/>
      <c r="I313" s="40"/>
      <c r="J313" s="69">
        <f t="shared" si="20"/>
        <v>1.6632693016552756E-2</v>
      </c>
      <c r="K313" s="70">
        <f t="shared" si="21"/>
        <v>2.8474596983447245E-2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3">
        <v>9.0018125006806442E-3</v>
      </c>
      <c r="E314" s="87">
        <f t="shared" si="22"/>
        <v>4.510728707938038E-2</v>
      </c>
      <c r="F314" s="87">
        <f t="shared" si="23"/>
        <v>4.5107290000000001E-2</v>
      </c>
      <c r="G314" s="44" t="s">
        <v>249</v>
      </c>
      <c r="H314" s="40"/>
      <c r="I314" s="40"/>
      <c r="J314" s="69">
        <f t="shared" si="20"/>
        <v>9.0018125006806442E-3</v>
      </c>
      <c r="K314" s="70">
        <f t="shared" si="21"/>
        <v>3.6105477499319361E-2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2">
        <v>7.5051787671186251E-3</v>
      </c>
      <c r="E315" s="87">
        <f t="shared" si="22"/>
        <v>4.510728707938038E-2</v>
      </c>
      <c r="F315" s="87">
        <f t="shared" si="23"/>
        <v>4.5107290000000001E-2</v>
      </c>
      <c r="G315" s="44" t="s">
        <v>249</v>
      </c>
      <c r="H315" s="40"/>
      <c r="I315" s="40"/>
      <c r="J315" s="69">
        <f t="shared" si="20"/>
        <v>7.5051787671186251E-3</v>
      </c>
      <c r="K315" s="70">
        <f t="shared" si="21"/>
        <v>3.7602111232881374E-2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2">
        <v>1.8560196573749656E-2</v>
      </c>
      <c r="E316" s="87">
        <f t="shared" si="22"/>
        <v>4.510728707938038E-2</v>
      </c>
      <c r="F316" s="87">
        <f t="shared" si="23"/>
        <v>4.5107290000000001E-2</v>
      </c>
      <c r="G316" s="44" t="s">
        <v>249</v>
      </c>
      <c r="H316" s="40"/>
      <c r="I316" s="40"/>
      <c r="J316" s="69">
        <f t="shared" si="20"/>
        <v>1.8560196573749656E-2</v>
      </c>
      <c r="K316" s="70">
        <f t="shared" si="21"/>
        <v>2.6547093426250345E-2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2">
        <v>8.348825984260462E-2</v>
      </c>
      <c r="E317" s="87">
        <f t="shared" si="22"/>
        <v>9.122564488326898E-2</v>
      </c>
      <c r="F317" s="87">
        <f t="shared" si="23"/>
        <v>9.1225639999999997E-2</v>
      </c>
      <c r="G317" s="44"/>
      <c r="H317" s="40"/>
      <c r="I317" s="40"/>
      <c r="J317" s="69">
        <f t="shared" si="20"/>
        <v>8.348825984260462E-2</v>
      </c>
      <c r="K317" s="70">
        <f t="shared" si="21"/>
        <v>7.7373801573953765E-3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2">
        <v>1.0421297983697184E-2</v>
      </c>
      <c r="E318" s="87">
        <f t="shared" si="22"/>
        <v>4.510728707938038E-2</v>
      </c>
      <c r="F318" s="87">
        <f t="shared" si="23"/>
        <v>4.5107290000000001E-2</v>
      </c>
      <c r="G318" s="44" t="s">
        <v>249</v>
      </c>
      <c r="H318" s="40"/>
      <c r="I318" s="40"/>
      <c r="J318" s="69">
        <f t="shared" si="20"/>
        <v>1.0421297983697184E-2</v>
      </c>
      <c r="K318" s="70">
        <f t="shared" si="21"/>
        <v>3.4685992016302819E-2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2">
        <v>4.5159948380620464E-2</v>
      </c>
      <c r="E319" s="87">
        <f t="shared" si="22"/>
        <v>4.6219424652338414E-2</v>
      </c>
      <c r="F319" s="87">
        <f t="shared" si="23"/>
        <v>4.6219419999999997E-2</v>
      </c>
      <c r="G319" s="44"/>
      <c r="H319" s="40"/>
      <c r="I319" s="40"/>
      <c r="J319" s="69">
        <f t="shared" si="20"/>
        <v>4.5159948380620464E-2</v>
      </c>
      <c r="K319" s="70">
        <f t="shared" si="21"/>
        <v>1.0594716193795331E-3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2">
        <v>6.1618679889877584E-2</v>
      </c>
      <c r="E320" s="87">
        <f t="shared" si="22"/>
        <v>6.5674500848549228E-2</v>
      </c>
      <c r="F320" s="87">
        <f t="shared" si="23"/>
        <v>6.5674499999999997E-2</v>
      </c>
      <c r="G320" s="44"/>
      <c r="H320" s="40"/>
      <c r="I320" s="40"/>
      <c r="J320" s="69">
        <f t="shared" si="20"/>
        <v>6.1618679889877584E-2</v>
      </c>
      <c r="K320" s="70">
        <f t="shared" si="21"/>
        <v>4.0558201101224128E-3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2">
        <v>8.9221971346758969E-3</v>
      </c>
      <c r="E321" s="87">
        <f t="shared" si="22"/>
        <v>4.510728707938038E-2</v>
      </c>
      <c r="F321" s="87">
        <f t="shared" si="23"/>
        <v>4.5107290000000001E-2</v>
      </c>
      <c r="G321" s="44" t="s">
        <v>249</v>
      </c>
      <c r="H321" s="40"/>
      <c r="I321" s="40"/>
      <c r="J321" s="69">
        <f t="shared" ref="J321:J383" si="24">+D321</f>
        <v>8.9221971346758969E-3</v>
      </c>
      <c r="K321" s="70">
        <f t="shared" ref="K321:K383" si="25">F321-J321</f>
        <v>3.6185092865324106E-2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2">
        <v>1.0022697425530535E-2</v>
      </c>
      <c r="E322" s="87">
        <f t="shared" si="22"/>
        <v>4.510728707938038E-2</v>
      </c>
      <c r="F322" s="87">
        <f t="shared" si="23"/>
        <v>4.5107290000000001E-2</v>
      </c>
      <c r="G322" s="44" t="s">
        <v>249</v>
      </c>
      <c r="H322" s="40"/>
      <c r="I322" s="40"/>
      <c r="J322" s="69">
        <f t="shared" si="24"/>
        <v>1.0022697425530535E-2</v>
      </c>
      <c r="K322" s="70">
        <f t="shared" si="25"/>
        <v>3.508459257446947E-2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2">
        <v>8.9221971346758969E-3</v>
      </c>
      <c r="E323" s="87">
        <f t="shared" ref="E323:E386" si="26">IF(AND(G323="X",D323&lt;$N$17),VLOOKUP(D323,$N$7:$Q$51,4,1),IF(D323&lt;$N$17,VLOOKUP(D323,$N$7:$P$51,3,1),IF(G323="X",VLOOKUP(D323,$N$7:$R$51,4,1),VLOOKUP(D323,$N$7:$R$51,3,1))))</f>
        <v>4.510728707938038E-2</v>
      </c>
      <c r="F323" s="87">
        <f t="shared" ref="F323:F386" si="27">ROUND(E323,8)</f>
        <v>4.5107290000000001E-2</v>
      </c>
      <c r="G323" s="44" t="s">
        <v>249</v>
      </c>
      <c r="H323" s="40"/>
      <c r="I323" s="40"/>
      <c r="J323" s="69">
        <f t="shared" si="24"/>
        <v>8.9221971346758969E-3</v>
      </c>
      <c r="K323" s="70">
        <f t="shared" si="25"/>
        <v>3.6185092865324106E-2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2">
        <v>6.1618679889877584E-2</v>
      </c>
      <c r="E324" s="87">
        <f t="shared" si="26"/>
        <v>6.5674500848549228E-2</v>
      </c>
      <c r="F324" s="87">
        <f t="shared" si="27"/>
        <v>6.5674499999999997E-2</v>
      </c>
      <c r="G324" s="44"/>
      <c r="H324" s="40"/>
      <c r="I324" s="40"/>
      <c r="J324" s="69">
        <f t="shared" si="24"/>
        <v>6.1618679889877584E-2</v>
      </c>
      <c r="K324" s="70">
        <f t="shared" si="25"/>
        <v>4.0558201101224128E-3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2">
        <v>6.1618679889877584E-2</v>
      </c>
      <c r="E325" s="87">
        <f t="shared" si="26"/>
        <v>6.5674500848549228E-2</v>
      </c>
      <c r="F325" s="87">
        <f t="shared" si="27"/>
        <v>6.5674499999999997E-2</v>
      </c>
      <c r="G325" s="44"/>
      <c r="H325" s="40"/>
      <c r="I325" s="40"/>
      <c r="J325" s="69">
        <f t="shared" si="24"/>
        <v>6.1618679889877584E-2</v>
      </c>
      <c r="K325" s="70">
        <f t="shared" si="25"/>
        <v>4.0558201101224128E-3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2">
        <v>6.1618679889877584E-2</v>
      </c>
      <c r="E326" s="87">
        <f t="shared" si="26"/>
        <v>6.5674500848549228E-2</v>
      </c>
      <c r="F326" s="87">
        <f t="shared" si="27"/>
        <v>6.5674499999999997E-2</v>
      </c>
      <c r="G326" s="44"/>
      <c r="H326" s="40"/>
      <c r="I326" s="40"/>
      <c r="J326" s="69">
        <f t="shared" si="24"/>
        <v>6.1618679889877584E-2</v>
      </c>
      <c r="K326" s="70">
        <f t="shared" si="25"/>
        <v>4.0558201101224128E-3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2">
        <v>6.1618679889877584E-2</v>
      </c>
      <c r="E327" s="87">
        <f t="shared" si="26"/>
        <v>6.5674500848549228E-2</v>
      </c>
      <c r="F327" s="87">
        <f t="shared" si="27"/>
        <v>6.5674499999999997E-2</v>
      </c>
      <c r="G327" s="44"/>
      <c r="H327" s="40"/>
      <c r="I327" s="40"/>
      <c r="J327" s="69">
        <f t="shared" si="24"/>
        <v>6.1618679889877584E-2</v>
      </c>
      <c r="K327" s="70">
        <f t="shared" si="25"/>
        <v>4.0558201101224128E-3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2">
        <v>9.4698396085071464E-3</v>
      </c>
      <c r="E328" s="87">
        <f t="shared" si="26"/>
        <v>4.510728707938038E-2</v>
      </c>
      <c r="F328" s="87">
        <f t="shared" si="27"/>
        <v>4.5107290000000001E-2</v>
      </c>
      <c r="G328" s="44" t="s">
        <v>249</v>
      </c>
      <c r="H328" s="40"/>
      <c r="I328" s="40"/>
      <c r="J328" s="69">
        <f t="shared" si="24"/>
        <v>9.4698396085071464E-3</v>
      </c>
      <c r="K328" s="70">
        <f t="shared" si="25"/>
        <v>3.5637450391492853E-2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2">
        <v>7.8153043680105103E-2</v>
      </c>
      <c r="E329" s="87">
        <f t="shared" si="26"/>
        <v>7.9070174998893308E-2</v>
      </c>
      <c r="F329" s="87">
        <f t="shared" si="27"/>
        <v>7.9070169999999995E-2</v>
      </c>
      <c r="G329" s="44"/>
      <c r="H329" s="40"/>
      <c r="I329" s="40"/>
      <c r="J329" s="69">
        <f t="shared" si="24"/>
        <v>7.8153043680105103E-2</v>
      </c>
      <c r="K329" s="70">
        <f t="shared" si="25"/>
        <v>9.1712631989489257E-4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2">
        <v>6.4995679302093578E-3</v>
      </c>
      <c r="E330" s="87">
        <f t="shared" si="26"/>
        <v>4.510728707938038E-2</v>
      </c>
      <c r="F330" s="87">
        <f t="shared" si="27"/>
        <v>4.5107290000000001E-2</v>
      </c>
      <c r="G330" s="44" t="s">
        <v>249</v>
      </c>
      <c r="H330" s="40"/>
      <c r="I330" s="40"/>
      <c r="J330" s="69">
        <f t="shared" si="24"/>
        <v>6.4995679302093578E-3</v>
      </c>
      <c r="K330" s="70">
        <f t="shared" si="25"/>
        <v>3.8607722069790643E-2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2">
        <v>6.4995679302093578E-3</v>
      </c>
      <c r="E331" s="87">
        <f t="shared" si="26"/>
        <v>4.510728707938038E-2</v>
      </c>
      <c r="F331" s="87">
        <f t="shared" si="27"/>
        <v>4.5107290000000001E-2</v>
      </c>
      <c r="G331" s="44" t="s">
        <v>249</v>
      </c>
      <c r="H331" s="40"/>
      <c r="I331" s="40"/>
      <c r="J331" s="69">
        <f t="shared" si="24"/>
        <v>6.4995679302093578E-3</v>
      </c>
      <c r="K331" s="70">
        <f t="shared" si="25"/>
        <v>3.8607722069790643E-2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2">
        <v>6.4995679302093578E-3</v>
      </c>
      <c r="E332" s="87">
        <f t="shared" si="26"/>
        <v>4.510728707938038E-2</v>
      </c>
      <c r="F332" s="87">
        <f t="shared" si="27"/>
        <v>4.5107290000000001E-2</v>
      </c>
      <c r="G332" s="44" t="s">
        <v>249</v>
      </c>
      <c r="H332" s="40"/>
      <c r="I332" s="40"/>
      <c r="J332" s="69">
        <f t="shared" si="24"/>
        <v>6.4995679302093578E-3</v>
      </c>
      <c r="K332" s="70">
        <f t="shared" si="25"/>
        <v>3.8607722069790643E-2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2">
        <v>2.1409859481628771E-2</v>
      </c>
      <c r="E333" s="87">
        <f t="shared" si="26"/>
        <v>4.1231846183043951E-2</v>
      </c>
      <c r="F333" s="87">
        <f t="shared" si="27"/>
        <v>4.123185E-2</v>
      </c>
      <c r="G333" s="44"/>
      <c r="H333" s="40"/>
      <c r="I333" s="40"/>
      <c r="J333" s="69">
        <f t="shared" si="24"/>
        <v>2.1409859481628771E-2</v>
      </c>
      <c r="K333" s="70">
        <f t="shared" si="25"/>
        <v>1.9821990518371229E-2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2">
        <v>6.9577405576339776E-3</v>
      </c>
      <c r="E334" s="87">
        <f t="shared" si="26"/>
        <v>4.510728707938038E-2</v>
      </c>
      <c r="F334" s="87">
        <f t="shared" si="27"/>
        <v>4.5107290000000001E-2</v>
      </c>
      <c r="G334" s="44" t="s">
        <v>249</v>
      </c>
      <c r="H334" s="40"/>
      <c r="I334" s="40"/>
      <c r="J334" s="69">
        <f t="shared" si="24"/>
        <v>6.9577405576339776E-3</v>
      </c>
      <c r="K334" s="70">
        <f t="shared" si="25"/>
        <v>3.8149549442366024E-2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2">
        <v>0.19024088613720583</v>
      </c>
      <c r="E335" s="87">
        <f t="shared" si="26"/>
        <v>0.19804706535014266</v>
      </c>
      <c r="F335" s="87">
        <f t="shared" si="27"/>
        <v>0.19804706999999999</v>
      </c>
      <c r="G335" s="44"/>
      <c r="H335" s="40"/>
      <c r="I335" s="40"/>
      <c r="J335" s="69">
        <f t="shared" si="24"/>
        <v>0.19024088613720583</v>
      </c>
      <c r="K335" s="70">
        <f t="shared" si="25"/>
        <v>7.8061838627941638E-3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2">
        <v>3.1315976593185545E-2</v>
      </c>
      <c r="E336" s="87">
        <f t="shared" si="26"/>
        <v>4.6219424652338414E-2</v>
      </c>
      <c r="F336" s="87">
        <f t="shared" si="27"/>
        <v>4.6219419999999997E-2</v>
      </c>
      <c r="G336" s="44" t="s">
        <v>249</v>
      </c>
      <c r="H336" s="40"/>
      <c r="I336" s="40"/>
      <c r="J336" s="69">
        <f t="shared" si="24"/>
        <v>3.1315976593185545E-2</v>
      </c>
      <c r="K336" s="70">
        <f t="shared" si="25"/>
        <v>1.4903443406814453E-2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2">
        <v>6.7419960360442524E-2</v>
      </c>
      <c r="E337" s="87">
        <f t="shared" si="26"/>
        <v>7.4213573251730378E-2</v>
      </c>
      <c r="F337" s="87">
        <f t="shared" si="27"/>
        <v>7.4213570000000006E-2</v>
      </c>
      <c r="G337" s="44"/>
      <c r="H337" s="40"/>
      <c r="I337" s="40"/>
      <c r="J337" s="69">
        <f t="shared" si="24"/>
        <v>6.7419960360442524E-2</v>
      </c>
      <c r="K337" s="70">
        <f t="shared" si="25"/>
        <v>6.7936096395574824E-3</v>
      </c>
      <c r="AB337" s="59"/>
      <c r="AH337" s="46"/>
    </row>
    <row r="338" spans="1:34">
      <c r="A338" s="32">
        <v>45</v>
      </c>
      <c r="B338" s="98" t="s">
        <v>407</v>
      </c>
      <c r="C338" s="32">
        <v>45</v>
      </c>
      <c r="D338" s="92">
        <v>0.22296078694900309</v>
      </c>
      <c r="E338" s="87">
        <f t="shared" si="26"/>
        <v>0.23076696616193992</v>
      </c>
      <c r="F338" s="87">
        <f t="shared" si="27"/>
        <v>0.23076696999999999</v>
      </c>
      <c r="G338" s="44"/>
      <c r="H338" s="40"/>
      <c r="I338" s="40"/>
      <c r="J338" s="69">
        <f t="shared" si="24"/>
        <v>0.22296078694900309</v>
      </c>
      <c r="K338" s="70">
        <f t="shared" si="25"/>
        <v>7.8061830509968955E-3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2">
        <v>2.9320920130993969E-2</v>
      </c>
      <c r="E339" s="87">
        <f t="shared" si="26"/>
        <v>4.6219424652338414E-2</v>
      </c>
      <c r="F339" s="87">
        <f t="shared" si="27"/>
        <v>4.6219419999999997E-2</v>
      </c>
      <c r="G339" s="44" t="s">
        <v>249</v>
      </c>
      <c r="H339" s="40"/>
      <c r="I339" s="40"/>
      <c r="J339" s="69">
        <f t="shared" si="24"/>
        <v>2.9320920130993969E-2</v>
      </c>
      <c r="K339" s="70">
        <f t="shared" si="25"/>
        <v>1.6898499869006028E-2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2">
        <v>9.4698396085071464E-3</v>
      </c>
      <c r="E340" s="87">
        <f t="shared" si="26"/>
        <v>4.510728707938038E-2</v>
      </c>
      <c r="F340" s="87">
        <f t="shared" si="27"/>
        <v>4.5107290000000001E-2</v>
      </c>
      <c r="G340" s="44" t="s">
        <v>249</v>
      </c>
      <c r="H340" s="40"/>
      <c r="I340" s="40"/>
      <c r="J340" s="69">
        <f t="shared" si="24"/>
        <v>9.4698396085071464E-3</v>
      </c>
      <c r="K340" s="70">
        <f t="shared" si="25"/>
        <v>3.5637450391492853E-2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2">
        <v>3.1315976593185545E-2</v>
      </c>
      <c r="E341" s="87">
        <f t="shared" si="26"/>
        <v>4.6219424652338414E-2</v>
      </c>
      <c r="F341" s="87">
        <f t="shared" si="27"/>
        <v>4.6219419999999997E-2</v>
      </c>
      <c r="G341" s="44" t="s">
        <v>249</v>
      </c>
      <c r="H341" s="40"/>
      <c r="I341" s="40"/>
      <c r="J341" s="69">
        <f t="shared" si="24"/>
        <v>3.1315976593185545E-2</v>
      </c>
      <c r="K341" s="70">
        <f t="shared" si="25"/>
        <v>1.4903443406814453E-2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2">
        <v>1.0685401461456025E-2</v>
      </c>
      <c r="E342" s="87">
        <f t="shared" si="26"/>
        <v>4.510728707938038E-2</v>
      </c>
      <c r="F342" s="87">
        <f t="shared" si="27"/>
        <v>4.5107290000000001E-2</v>
      </c>
      <c r="G342" s="44" t="s">
        <v>249</v>
      </c>
      <c r="H342" s="40"/>
      <c r="I342" s="40"/>
      <c r="J342" s="69">
        <f t="shared" si="24"/>
        <v>1.0685401461456025E-2</v>
      </c>
      <c r="K342" s="70">
        <f t="shared" si="25"/>
        <v>3.4421888538543978E-2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2">
        <v>0.20253726701241148</v>
      </c>
      <c r="E343" s="87">
        <f t="shared" si="26"/>
        <v>0.21034344622534831</v>
      </c>
      <c r="F343" s="87">
        <f t="shared" si="27"/>
        <v>0.21034344999999999</v>
      </c>
      <c r="G343" s="44"/>
      <c r="H343" s="40"/>
      <c r="I343" s="40"/>
      <c r="J343" s="69">
        <f t="shared" si="24"/>
        <v>0.20253726701241148</v>
      </c>
      <c r="K343" s="70">
        <f t="shared" si="25"/>
        <v>7.8061829875885058E-3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2">
        <v>4.5177660289797431E-2</v>
      </c>
      <c r="E344" s="87">
        <f t="shared" si="26"/>
        <v>4.6219424652338414E-2</v>
      </c>
      <c r="F344" s="87">
        <f t="shared" si="27"/>
        <v>4.6219419999999997E-2</v>
      </c>
      <c r="G344" s="44"/>
      <c r="H344" s="40"/>
      <c r="I344" s="40"/>
      <c r="J344" s="69">
        <f t="shared" si="24"/>
        <v>4.5177660289797431E-2</v>
      </c>
      <c r="K344" s="70">
        <f t="shared" si="25"/>
        <v>1.0417597102025666E-3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2">
        <v>4.5177660289797431E-2</v>
      </c>
      <c r="E345" s="87">
        <f t="shared" si="26"/>
        <v>4.6219424652338414E-2</v>
      </c>
      <c r="F345" s="87">
        <f t="shared" si="27"/>
        <v>4.6219419999999997E-2</v>
      </c>
      <c r="G345" s="44"/>
      <c r="H345" s="40"/>
      <c r="I345" s="40"/>
      <c r="J345" s="69">
        <f t="shared" si="24"/>
        <v>4.5177660289797431E-2</v>
      </c>
      <c r="K345" s="70">
        <f t="shared" si="25"/>
        <v>1.0417597102025666E-3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2">
        <v>1.2394544392662108E-2</v>
      </c>
      <c r="E346" s="87">
        <f t="shared" si="26"/>
        <v>4.510728707938038E-2</v>
      </c>
      <c r="F346" s="87">
        <f t="shared" si="27"/>
        <v>4.5107290000000001E-2</v>
      </c>
      <c r="G346" s="44" t="s">
        <v>249</v>
      </c>
      <c r="H346" s="40"/>
      <c r="I346" s="40"/>
      <c r="J346" s="69">
        <f t="shared" si="24"/>
        <v>1.2394544392662108E-2</v>
      </c>
      <c r="K346" s="70">
        <f t="shared" si="25"/>
        <v>3.271274560733789E-2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2">
        <v>4.510728707938038E-2</v>
      </c>
      <c r="E347" s="87">
        <f t="shared" si="26"/>
        <v>4.6219424652338414E-2</v>
      </c>
      <c r="F347" s="87">
        <f t="shared" si="27"/>
        <v>4.6219419999999997E-2</v>
      </c>
      <c r="G347" s="44"/>
      <c r="H347" s="40"/>
      <c r="I347" s="40"/>
      <c r="J347" s="69">
        <f t="shared" si="24"/>
        <v>4.510728707938038E-2</v>
      </c>
      <c r="K347" s="70">
        <f t="shared" si="25"/>
        <v>1.112132920619617E-3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2">
        <v>4.510728707938038E-2</v>
      </c>
      <c r="E348" s="87">
        <f t="shared" si="26"/>
        <v>4.6219424652338414E-2</v>
      </c>
      <c r="F348" s="87">
        <f t="shared" si="27"/>
        <v>4.6219419999999997E-2</v>
      </c>
      <c r="G348" s="44"/>
      <c r="H348" s="40"/>
      <c r="I348" s="40"/>
      <c r="J348" s="69">
        <f t="shared" si="24"/>
        <v>4.510728707938038E-2</v>
      </c>
      <c r="K348" s="70">
        <f t="shared" si="25"/>
        <v>1.112132920619617E-3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2">
        <v>3.1315976593185545E-2</v>
      </c>
      <c r="E349" s="87">
        <f t="shared" si="26"/>
        <v>4.6219424652338414E-2</v>
      </c>
      <c r="F349" s="87">
        <f t="shared" si="27"/>
        <v>4.6219419999999997E-2</v>
      </c>
      <c r="G349" s="44" t="s">
        <v>249</v>
      </c>
      <c r="H349" s="40"/>
      <c r="I349" s="40"/>
      <c r="J349" s="69">
        <f t="shared" si="24"/>
        <v>3.1315976593185545E-2</v>
      </c>
      <c r="K349" s="70">
        <f t="shared" si="25"/>
        <v>1.4903443406814453E-2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2">
        <v>1.5979857188984474E-2</v>
      </c>
      <c r="E350" s="87">
        <f t="shared" si="26"/>
        <v>2.0970031966837506E-2</v>
      </c>
      <c r="F350" s="87">
        <f t="shared" si="27"/>
        <v>2.0970030000000001E-2</v>
      </c>
      <c r="G350" s="44"/>
      <c r="H350" s="40"/>
      <c r="I350" s="40"/>
      <c r="J350" s="69">
        <f t="shared" si="24"/>
        <v>1.5979857188984474E-2</v>
      </c>
      <c r="K350" s="70">
        <f t="shared" si="25"/>
        <v>4.9901728110155266E-3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2">
        <v>3.1315976593185545E-2</v>
      </c>
      <c r="E351" s="87">
        <f t="shared" si="26"/>
        <v>4.6219424652338414E-2</v>
      </c>
      <c r="F351" s="87">
        <f t="shared" si="27"/>
        <v>4.6219419999999997E-2</v>
      </c>
      <c r="G351" s="44" t="s">
        <v>249</v>
      </c>
      <c r="H351" s="40"/>
      <c r="I351" s="40"/>
      <c r="J351" s="69">
        <f t="shared" si="24"/>
        <v>3.1315976593185545E-2</v>
      </c>
      <c r="K351" s="70">
        <f t="shared" si="25"/>
        <v>1.4903443406814453E-2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2">
        <v>0.16818658321460803</v>
      </c>
      <c r="E352" s="87">
        <f t="shared" si="26"/>
        <v>0.17599276242754486</v>
      </c>
      <c r="F352" s="87">
        <f t="shared" si="27"/>
        <v>0.17599276</v>
      </c>
      <c r="G352" s="78"/>
      <c r="H352" s="40"/>
      <c r="I352" s="40"/>
      <c r="J352" s="69">
        <f t="shared" si="24"/>
        <v>0.16818658321460803</v>
      </c>
      <c r="K352" s="70">
        <f t="shared" si="25"/>
        <v>7.8061767853919717E-3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2">
        <v>1.3721707547901517E-2</v>
      </c>
      <c r="E353" s="87">
        <f t="shared" si="26"/>
        <v>4.510728707938038E-2</v>
      </c>
      <c r="F353" s="87">
        <f t="shared" si="27"/>
        <v>4.5107290000000001E-2</v>
      </c>
      <c r="G353" s="78" t="s">
        <v>249</v>
      </c>
      <c r="H353" s="40"/>
      <c r="I353" s="40"/>
      <c r="J353" s="69">
        <f t="shared" si="24"/>
        <v>1.3721707547901517E-2</v>
      </c>
      <c r="K353" s="70">
        <f t="shared" si="25"/>
        <v>3.1385582452098486E-2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2">
        <v>2.9320920130993969E-2</v>
      </c>
      <c r="E354" s="87">
        <f t="shared" si="26"/>
        <v>4.6219424652338414E-2</v>
      </c>
      <c r="F354" s="87">
        <f t="shared" si="27"/>
        <v>4.6219419999999997E-2</v>
      </c>
      <c r="G354" s="44" t="s">
        <v>249</v>
      </c>
      <c r="H354" s="40"/>
      <c r="I354" s="40"/>
      <c r="J354" s="69">
        <f t="shared" si="24"/>
        <v>2.9320920130993969E-2</v>
      </c>
      <c r="K354" s="70">
        <f t="shared" si="25"/>
        <v>1.6898499869006028E-2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2">
        <v>2.9320920130993969E-2</v>
      </c>
      <c r="E355" s="87">
        <f t="shared" si="26"/>
        <v>4.6219424652338414E-2</v>
      </c>
      <c r="F355" s="87">
        <f t="shared" si="27"/>
        <v>4.6219419999999997E-2</v>
      </c>
      <c r="G355" s="78" t="s">
        <v>249</v>
      </c>
      <c r="H355" s="40"/>
      <c r="I355" s="40"/>
      <c r="J355" s="69">
        <f t="shared" si="24"/>
        <v>2.9320920130993969E-2</v>
      </c>
      <c r="K355" s="70">
        <f t="shared" si="25"/>
        <v>1.6898499869006028E-2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2">
        <v>2.9320920130993969E-2</v>
      </c>
      <c r="E356" s="87">
        <f t="shared" si="26"/>
        <v>4.6219424652338414E-2</v>
      </c>
      <c r="F356" s="87">
        <f t="shared" si="27"/>
        <v>4.6219419999999997E-2</v>
      </c>
      <c r="G356" s="78" t="s">
        <v>249</v>
      </c>
      <c r="H356" s="40"/>
      <c r="I356" s="40"/>
      <c r="J356" s="69">
        <f t="shared" si="24"/>
        <v>2.9320920130993969E-2</v>
      </c>
      <c r="K356" s="70">
        <f t="shared" si="25"/>
        <v>1.6898499869006028E-2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2">
        <v>2.9320920130993969E-2</v>
      </c>
      <c r="E357" s="87">
        <f t="shared" si="26"/>
        <v>4.6219424652338414E-2</v>
      </c>
      <c r="F357" s="87">
        <f t="shared" si="27"/>
        <v>4.6219419999999997E-2</v>
      </c>
      <c r="G357" s="78" t="s">
        <v>249</v>
      </c>
      <c r="H357" s="40"/>
      <c r="I357" s="40"/>
      <c r="J357" s="69">
        <f t="shared" si="24"/>
        <v>2.9320920130993969E-2</v>
      </c>
      <c r="K357" s="70">
        <f t="shared" si="25"/>
        <v>1.6898499869006028E-2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2">
        <v>2.9320920130993969E-2</v>
      </c>
      <c r="E358" s="87">
        <f t="shared" si="26"/>
        <v>4.6219424652338414E-2</v>
      </c>
      <c r="F358" s="87">
        <f t="shared" si="27"/>
        <v>4.6219419999999997E-2</v>
      </c>
      <c r="G358" s="44" t="s">
        <v>249</v>
      </c>
      <c r="H358" s="40"/>
      <c r="I358" s="40"/>
      <c r="J358" s="69">
        <f t="shared" si="24"/>
        <v>2.9320920130993969E-2</v>
      </c>
      <c r="K358" s="70">
        <f t="shared" si="25"/>
        <v>1.6898499869006028E-2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2">
        <v>2.9320920130993969E-2</v>
      </c>
      <c r="E359" s="87">
        <f t="shared" si="26"/>
        <v>4.6219424652338414E-2</v>
      </c>
      <c r="F359" s="87">
        <f t="shared" si="27"/>
        <v>4.6219419999999997E-2</v>
      </c>
      <c r="G359" s="44" t="s">
        <v>249</v>
      </c>
      <c r="H359" s="40"/>
      <c r="I359" s="40"/>
      <c r="J359" s="69">
        <f t="shared" si="24"/>
        <v>2.9320920130993969E-2</v>
      </c>
      <c r="K359" s="70">
        <f t="shared" si="25"/>
        <v>1.6898499869006028E-2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2">
        <v>2.9320920130993969E-2</v>
      </c>
      <c r="E360" s="87">
        <f t="shared" si="26"/>
        <v>4.6219424652338414E-2</v>
      </c>
      <c r="F360" s="87">
        <f t="shared" si="27"/>
        <v>4.6219419999999997E-2</v>
      </c>
      <c r="G360" s="78" t="s">
        <v>249</v>
      </c>
      <c r="H360" s="40"/>
      <c r="I360" s="40"/>
      <c r="J360" s="69">
        <f t="shared" si="24"/>
        <v>2.9320920130993969E-2</v>
      </c>
      <c r="K360" s="70">
        <f t="shared" si="25"/>
        <v>1.6898499869006028E-2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2">
        <v>2.9320920130993969E-2</v>
      </c>
      <c r="E361" s="87">
        <f t="shared" si="26"/>
        <v>4.6219424652338414E-2</v>
      </c>
      <c r="F361" s="87">
        <f t="shared" si="27"/>
        <v>4.6219419999999997E-2</v>
      </c>
      <c r="G361" s="44" t="s">
        <v>249</v>
      </c>
      <c r="H361" s="40"/>
      <c r="I361" s="40"/>
      <c r="J361" s="69">
        <f t="shared" si="24"/>
        <v>2.9320920130993969E-2</v>
      </c>
      <c r="K361" s="70">
        <f t="shared" si="25"/>
        <v>1.6898499869006028E-2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2">
        <v>2.9320920130993969E-2</v>
      </c>
      <c r="E362" s="87">
        <f t="shared" si="26"/>
        <v>4.6219424652338414E-2</v>
      </c>
      <c r="F362" s="87">
        <f t="shared" si="27"/>
        <v>4.6219419999999997E-2</v>
      </c>
      <c r="G362" s="44" t="s">
        <v>249</v>
      </c>
      <c r="H362" s="40"/>
      <c r="I362" s="40"/>
      <c r="J362" s="69">
        <f t="shared" si="24"/>
        <v>2.9320920130993969E-2</v>
      </c>
      <c r="K362" s="70">
        <f t="shared" si="25"/>
        <v>1.6898499869006028E-2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2">
        <v>2.9320920130993969E-2</v>
      </c>
      <c r="E363" s="87">
        <f t="shared" si="26"/>
        <v>4.6219424652338414E-2</v>
      </c>
      <c r="F363" s="87">
        <f t="shared" si="27"/>
        <v>4.6219419999999997E-2</v>
      </c>
      <c r="G363" s="44" t="s">
        <v>249</v>
      </c>
      <c r="H363" s="40"/>
      <c r="I363" s="40"/>
      <c r="J363" s="69">
        <f t="shared" si="24"/>
        <v>2.9320920130993969E-2</v>
      </c>
      <c r="K363" s="70">
        <f t="shared" si="25"/>
        <v>1.6898499869006028E-2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2">
        <v>2.9320920130993969E-2</v>
      </c>
      <c r="E364" s="87">
        <f t="shared" si="26"/>
        <v>4.6219424652338414E-2</v>
      </c>
      <c r="F364" s="87">
        <f t="shared" si="27"/>
        <v>4.6219419999999997E-2</v>
      </c>
      <c r="G364" s="44" t="s">
        <v>249</v>
      </c>
      <c r="H364" s="40"/>
      <c r="I364" s="40"/>
      <c r="J364" s="69">
        <f t="shared" si="24"/>
        <v>2.9320920130993969E-2</v>
      </c>
      <c r="K364" s="70">
        <f t="shared" si="25"/>
        <v>1.6898499869006028E-2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2">
        <v>2.9320920130993969E-2</v>
      </c>
      <c r="E365" s="87">
        <f t="shared" si="26"/>
        <v>4.6219424652338414E-2</v>
      </c>
      <c r="F365" s="87">
        <f t="shared" si="27"/>
        <v>4.6219419999999997E-2</v>
      </c>
      <c r="G365" s="44" t="s">
        <v>249</v>
      </c>
      <c r="H365" s="40"/>
      <c r="I365" s="40"/>
      <c r="J365" s="69">
        <f t="shared" si="24"/>
        <v>2.9320920130993969E-2</v>
      </c>
      <c r="K365" s="70">
        <f t="shared" si="25"/>
        <v>1.6898499869006028E-2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2">
        <v>2.9320920130993969E-2</v>
      </c>
      <c r="E366" s="87">
        <f t="shared" si="26"/>
        <v>4.6219424652338414E-2</v>
      </c>
      <c r="F366" s="87">
        <f t="shared" si="27"/>
        <v>4.6219419999999997E-2</v>
      </c>
      <c r="G366" s="44" t="s">
        <v>249</v>
      </c>
      <c r="H366" s="40"/>
      <c r="I366" s="40"/>
      <c r="J366" s="69">
        <f t="shared" si="24"/>
        <v>2.9320920130993969E-2</v>
      </c>
      <c r="K366" s="70">
        <f t="shared" si="25"/>
        <v>1.6898499869006028E-2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2">
        <v>2.9320920130993969E-2</v>
      </c>
      <c r="E367" s="87">
        <f t="shared" si="26"/>
        <v>4.6219424652338414E-2</v>
      </c>
      <c r="F367" s="87">
        <f t="shared" si="27"/>
        <v>4.6219419999999997E-2</v>
      </c>
      <c r="G367" s="44" t="s">
        <v>249</v>
      </c>
      <c r="H367" s="40"/>
      <c r="I367" s="40"/>
      <c r="J367" s="69">
        <f t="shared" si="24"/>
        <v>2.9320920130993969E-2</v>
      </c>
      <c r="K367" s="70">
        <f t="shared" si="25"/>
        <v>1.6898499869006028E-2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2">
        <v>2.9320920130993969E-2</v>
      </c>
      <c r="E368" s="87">
        <f t="shared" si="26"/>
        <v>4.6219424652338414E-2</v>
      </c>
      <c r="F368" s="87">
        <f t="shared" si="27"/>
        <v>4.6219419999999997E-2</v>
      </c>
      <c r="G368" s="44" t="s">
        <v>249</v>
      </c>
      <c r="H368" s="40"/>
      <c r="I368" s="40"/>
      <c r="J368" s="69">
        <f t="shared" si="24"/>
        <v>2.9320920130993969E-2</v>
      </c>
      <c r="K368" s="70">
        <f t="shared" si="25"/>
        <v>1.6898499869006028E-2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2">
        <v>2.9320920130993969E-2</v>
      </c>
      <c r="E369" s="87">
        <f t="shared" si="26"/>
        <v>4.6219424652338414E-2</v>
      </c>
      <c r="F369" s="87">
        <f t="shared" si="27"/>
        <v>4.6219419999999997E-2</v>
      </c>
      <c r="G369" s="44" t="s">
        <v>249</v>
      </c>
      <c r="H369" s="40"/>
      <c r="I369" s="40"/>
      <c r="J369" s="69">
        <f t="shared" si="24"/>
        <v>2.9320920130993969E-2</v>
      </c>
      <c r="K369" s="70">
        <f t="shared" si="25"/>
        <v>1.6898499869006028E-2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2">
        <v>2.9320920130993969E-2</v>
      </c>
      <c r="E370" s="87">
        <f t="shared" si="26"/>
        <v>4.6219424652338414E-2</v>
      </c>
      <c r="F370" s="87">
        <f t="shared" si="27"/>
        <v>4.6219419999999997E-2</v>
      </c>
      <c r="G370" s="44" t="s">
        <v>249</v>
      </c>
      <c r="H370" s="40"/>
      <c r="I370" s="40"/>
      <c r="J370" s="69">
        <f t="shared" si="24"/>
        <v>2.9320920130993969E-2</v>
      </c>
      <c r="K370" s="70">
        <f t="shared" si="25"/>
        <v>1.6898499869006028E-2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2">
        <v>2.9320920130993969E-2</v>
      </c>
      <c r="E371" s="87">
        <f t="shared" si="26"/>
        <v>4.6219424652338414E-2</v>
      </c>
      <c r="F371" s="87">
        <f t="shared" si="27"/>
        <v>4.6219419999999997E-2</v>
      </c>
      <c r="G371" s="44" t="s">
        <v>249</v>
      </c>
      <c r="H371" s="40"/>
      <c r="I371" s="40"/>
      <c r="J371" s="69">
        <f t="shared" si="24"/>
        <v>2.9320920130993969E-2</v>
      </c>
      <c r="K371" s="70">
        <f t="shared" si="25"/>
        <v>1.6898499869006028E-2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2">
        <v>9.4698396085071464E-3</v>
      </c>
      <c r="E372" s="87">
        <f t="shared" si="26"/>
        <v>4.510728707938038E-2</v>
      </c>
      <c r="F372" s="87">
        <f t="shared" si="27"/>
        <v>4.5107290000000001E-2</v>
      </c>
      <c r="G372" s="44" t="s">
        <v>249</v>
      </c>
      <c r="H372" s="40"/>
      <c r="I372" s="40"/>
      <c r="J372" s="69">
        <f t="shared" si="24"/>
        <v>9.4698396085071464E-3</v>
      </c>
      <c r="K372" s="70">
        <f t="shared" si="25"/>
        <v>3.5637450391492853E-2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2">
        <v>9.4698396085071464E-3</v>
      </c>
      <c r="E373" s="87">
        <f t="shared" si="26"/>
        <v>4.510728707938038E-2</v>
      </c>
      <c r="F373" s="87">
        <f t="shared" si="27"/>
        <v>4.5107290000000001E-2</v>
      </c>
      <c r="G373" s="44" t="s">
        <v>249</v>
      </c>
      <c r="H373" s="40"/>
      <c r="I373" s="40"/>
      <c r="J373" s="69">
        <f t="shared" si="24"/>
        <v>9.4698396085071464E-3</v>
      </c>
      <c r="K373" s="70">
        <f t="shared" si="25"/>
        <v>3.5637450391492853E-2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2">
        <v>9.4698396085071464E-3</v>
      </c>
      <c r="E374" s="87">
        <f t="shared" si="26"/>
        <v>4.510728707938038E-2</v>
      </c>
      <c r="F374" s="87">
        <f t="shared" si="27"/>
        <v>4.5107290000000001E-2</v>
      </c>
      <c r="G374" s="44" t="s">
        <v>249</v>
      </c>
      <c r="H374" s="40"/>
      <c r="I374" s="40"/>
      <c r="J374" s="69">
        <f t="shared" si="24"/>
        <v>9.4698396085071464E-3</v>
      </c>
      <c r="K374" s="70">
        <f t="shared" si="25"/>
        <v>3.5637450391492853E-2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2">
        <v>6.4995679302093578E-3</v>
      </c>
      <c r="E375" s="87">
        <f t="shared" si="26"/>
        <v>4.510728707938038E-2</v>
      </c>
      <c r="F375" s="87">
        <f t="shared" si="27"/>
        <v>4.5107290000000001E-2</v>
      </c>
      <c r="G375" s="44" t="s">
        <v>249</v>
      </c>
      <c r="H375" s="40"/>
      <c r="I375" s="40"/>
      <c r="J375" s="69">
        <f t="shared" si="24"/>
        <v>6.4995679302093578E-3</v>
      </c>
      <c r="K375" s="70">
        <f t="shared" si="25"/>
        <v>3.8607722069790643E-2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2">
        <v>1.0022697425530535E-2</v>
      </c>
      <c r="E376" s="87">
        <f t="shared" si="26"/>
        <v>4.510728707938038E-2</v>
      </c>
      <c r="F376" s="87">
        <f t="shared" si="27"/>
        <v>4.5107290000000001E-2</v>
      </c>
      <c r="G376" s="44" t="s">
        <v>249</v>
      </c>
      <c r="H376" s="40"/>
      <c r="I376" s="40"/>
      <c r="J376" s="69">
        <f t="shared" si="24"/>
        <v>1.0022697425530535E-2</v>
      </c>
      <c r="K376" s="70">
        <f t="shared" si="25"/>
        <v>3.508459257446947E-2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2">
        <v>2.4533913035800631E-2</v>
      </c>
      <c r="E377" s="87">
        <f t="shared" si="26"/>
        <v>4.6219424652338414E-2</v>
      </c>
      <c r="F377" s="87">
        <f t="shared" si="27"/>
        <v>4.6219419999999997E-2</v>
      </c>
      <c r="G377" s="44" t="s">
        <v>249</v>
      </c>
      <c r="H377" s="40"/>
      <c r="I377" s="40"/>
      <c r="J377" s="69">
        <f t="shared" si="24"/>
        <v>2.4533913035800631E-2</v>
      </c>
      <c r="K377" s="70">
        <f t="shared" si="25"/>
        <v>2.1685506964199366E-2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2">
        <v>9.4698396085071464E-3</v>
      </c>
      <c r="E378" s="87">
        <f t="shared" si="26"/>
        <v>4.510728707938038E-2</v>
      </c>
      <c r="F378" s="87">
        <f t="shared" si="27"/>
        <v>4.5107290000000001E-2</v>
      </c>
      <c r="G378" s="44" t="s">
        <v>249</v>
      </c>
      <c r="H378" s="40"/>
      <c r="I378" s="40"/>
      <c r="J378" s="69">
        <f t="shared" si="24"/>
        <v>9.4698396085071464E-3</v>
      </c>
      <c r="K378" s="70">
        <f t="shared" si="25"/>
        <v>3.5637450391492853E-2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2">
        <v>8.9432882518380927E-3</v>
      </c>
      <c r="E379" s="87">
        <f t="shared" si="26"/>
        <v>4.510728707938038E-2</v>
      </c>
      <c r="F379" s="87">
        <f t="shared" si="27"/>
        <v>4.5107290000000001E-2</v>
      </c>
      <c r="G379" s="44" t="s">
        <v>249</v>
      </c>
      <c r="H379" s="40"/>
      <c r="I379" s="40"/>
      <c r="J379" s="69">
        <f t="shared" si="24"/>
        <v>8.9432882518380927E-3</v>
      </c>
      <c r="K379" s="70">
        <f t="shared" si="25"/>
        <v>3.6164001748161909E-2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2">
        <v>1.2394544392662108E-2</v>
      </c>
      <c r="E380" s="87">
        <f t="shared" si="26"/>
        <v>4.510728707938038E-2</v>
      </c>
      <c r="F380" s="87">
        <f t="shared" si="27"/>
        <v>4.5107290000000001E-2</v>
      </c>
      <c r="G380" s="44" t="s">
        <v>249</v>
      </c>
      <c r="H380" s="40"/>
      <c r="I380" s="40"/>
      <c r="J380" s="69">
        <f t="shared" si="24"/>
        <v>1.2394544392662108E-2</v>
      </c>
      <c r="K380" s="70">
        <f t="shared" si="25"/>
        <v>3.271274560733789E-2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2">
        <v>6.1618679889877584E-2</v>
      </c>
      <c r="E381" s="87">
        <f t="shared" si="26"/>
        <v>6.5674500848549228E-2</v>
      </c>
      <c r="F381" s="87">
        <f t="shared" si="27"/>
        <v>6.5674499999999997E-2</v>
      </c>
      <c r="G381" s="44"/>
      <c r="H381" s="40"/>
      <c r="I381" s="40"/>
      <c r="J381" s="69">
        <f t="shared" si="24"/>
        <v>6.1618679889877584E-2</v>
      </c>
      <c r="K381" s="70">
        <f t="shared" si="25"/>
        <v>4.0558201101224128E-3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2">
        <v>8.305837705310546E-3</v>
      </c>
      <c r="E382" s="87">
        <f t="shared" si="26"/>
        <v>4.510728707938038E-2</v>
      </c>
      <c r="F382" s="87">
        <f t="shared" si="27"/>
        <v>4.5107290000000001E-2</v>
      </c>
      <c r="G382" s="44" t="s">
        <v>249</v>
      </c>
      <c r="H382" s="40"/>
      <c r="I382" s="40"/>
      <c r="J382" s="69">
        <f t="shared" si="24"/>
        <v>8.305837705310546E-3</v>
      </c>
      <c r="K382" s="70">
        <f t="shared" si="25"/>
        <v>3.6801452294689452E-2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2">
        <v>2.7085944277842312E-2</v>
      </c>
      <c r="E383" s="87">
        <f t="shared" si="26"/>
        <v>4.6219424652338414E-2</v>
      </c>
      <c r="F383" s="87">
        <f t="shared" si="27"/>
        <v>4.6219419999999997E-2</v>
      </c>
      <c r="G383" s="44" t="s">
        <v>249</v>
      </c>
      <c r="H383" s="40"/>
      <c r="I383" s="40"/>
      <c r="J383" s="69">
        <f t="shared" si="24"/>
        <v>2.7085944277842312E-2</v>
      </c>
      <c r="K383" s="70">
        <f t="shared" si="25"/>
        <v>1.9133475722157685E-2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2">
        <v>1.3180028340129242E-2</v>
      </c>
      <c r="E384" s="87">
        <f t="shared" si="26"/>
        <v>4.510728707938038E-2</v>
      </c>
      <c r="F384" s="87">
        <f t="shared" si="27"/>
        <v>4.5107290000000001E-2</v>
      </c>
      <c r="G384" s="44" t="s">
        <v>249</v>
      </c>
      <c r="H384" s="40"/>
      <c r="I384" s="40"/>
      <c r="J384" s="69">
        <f t="shared" ref="J384:J447" si="28">+D384</f>
        <v>1.3180028340129242E-2</v>
      </c>
      <c r="K384" s="70">
        <f t="shared" ref="K384:K447" si="29">F384-J384</f>
        <v>3.1927261659870761E-2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2">
        <v>8.9221971346758969E-3</v>
      </c>
      <c r="E385" s="87">
        <f t="shared" si="26"/>
        <v>4.510728707938038E-2</v>
      </c>
      <c r="F385" s="87">
        <f t="shared" si="27"/>
        <v>4.5107290000000001E-2</v>
      </c>
      <c r="G385" s="44" t="s">
        <v>249</v>
      </c>
      <c r="H385" s="40"/>
      <c r="I385" s="40"/>
      <c r="J385" s="69">
        <f t="shared" si="28"/>
        <v>8.9221971346758969E-3</v>
      </c>
      <c r="K385" s="70">
        <f t="shared" si="29"/>
        <v>3.6185092865324106E-2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2">
        <v>1.4683502781189442E-2</v>
      </c>
      <c r="E386" s="87">
        <f t="shared" si="26"/>
        <v>4.510728707938038E-2</v>
      </c>
      <c r="F386" s="87">
        <f t="shared" si="27"/>
        <v>4.5107290000000001E-2</v>
      </c>
      <c r="G386" s="44" t="s">
        <v>249</v>
      </c>
      <c r="H386" s="40"/>
      <c r="I386" s="40"/>
      <c r="J386" s="69">
        <f t="shared" si="28"/>
        <v>1.4683502781189442E-2</v>
      </c>
      <c r="K386" s="70">
        <f t="shared" si="29"/>
        <v>3.0423787218810561E-2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2">
        <v>6.2393284115105615E-3</v>
      </c>
      <c r="E387" s="87">
        <f t="shared" ref="E387:E450" si="30">IF(AND(G387="X",D387&lt;$N$17),VLOOKUP(D387,$N$7:$Q$51,4,1),IF(D387&lt;$N$17,VLOOKUP(D387,$N$7:$P$51,3,1),IF(G387="X",VLOOKUP(D387,$N$7:$R$51,4,1),VLOOKUP(D387,$N$7:$R$51,3,1))))</f>
        <v>4.510728707938038E-2</v>
      </c>
      <c r="F387" s="87">
        <f t="shared" ref="F387:F450" si="31">ROUND(E387,8)</f>
        <v>4.5107290000000001E-2</v>
      </c>
      <c r="G387" s="44" t="s">
        <v>249</v>
      </c>
      <c r="H387" s="40"/>
      <c r="I387" s="40"/>
      <c r="J387" s="69">
        <f t="shared" si="28"/>
        <v>6.2393284115105615E-3</v>
      </c>
      <c r="K387" s="70">
        <f t="shared" si="29"/>
        <v>3.8867961588489437E-2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2">
        <v>6.1618679889877584E-2</v>
      </c>
      <c r="E388" s="87">
        <f t="shared" si="30"/>
        <v>6.5674500848549228E-2</v>
      </c>
      <c r="F388" s="87">
        <f t="shared" si="31"/>
        <v>6.5674499999999997E-2</v>
      </c>
      <c r="G388" s="44"/>
      <c r="H388" s="40"/>
      <c r="I388" s="40"/>
      <c r="J388" s="69">
        <f t="shared" si="28"/>
        <v>6.1618679889877584E-2</v>
      </c>
      <c r="K388" s="70">
        <f t="shared" si="29"/>
        <v>4.0558201101224128E-3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2">
        <v>1.2575235521997592E-2</v>
      </c>
      <c r="E389" s="87">
        <f t="shared" si="30"/>
        <v>4.510728707938038E-2</v>
      </c>
      <c r="F389" s="87">
        <f t="shared" si="31"/>
        <v>4.5107290000000001E-2</v>
      </c>
      <c r="G389" s="44" t="s">
        <v>249</v>
      </c>
      <c r="H389" s="40"/>
      <c r="I389" s="40"/>
      <c r="J389" s="69">
        <f t="shared" si="28"/>
        <v>1.2575235521997592E-2</v>
      </c>
      <c r="K389" s="70">
        <f t="shared" si="29"/>
        <v>3.2532054478002406E-2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2">
        <v>3.6767234603795225E-2</v>
      </c>
      <c r="E390" s="87">
        <f t="shared" si="30"/>
        <v>4.6219424652338414E-2</v>
      </c>
      <c r="F390" s="87">
        <f t="shared" si="31"/>
        <v>4.6219419999999997E-2</v>
      </c>
      <c r="G390" s="44" t="s">
        <v>249</v>
      </c>
      <c r="H390" s="40"/>
      <c r="I390" s="40"/>
      <c r="J390" s="69">
        <f t="shared" si="28"/>
        <v>3.6767234603795225E-2</v>
      </c>
      <c r="K390" s="70">
        <f t="shared" si="29"/>
        <v>9.4521853962047722E-3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2">
        <v>2.289208044397115E-2</v>
      </c>
      <c r="E391" s="87">
        <f t="shared" si="30"/>
        <v>4.6219424652338414E-2</v>
      </c>
      <c r="F391" s="87">
        <f t="shared" si="31"/>
        <v>4.6219419999999997E-2</v>
      </c>
      <c r="G391" s="44" t="s">
        <v>249</v>
      </c>
      <c r="H391" s="40"/>
      <c r="I391" s="40"/>
      <c r="J391" s="69">
        <f t="shared" si="28"/>
        <v>2.289208044397115E-2</v>
      </c>
      <c r="K391" s="70">
        <f t="shared" si="29"/>
        <v>2.3327339556028847E-2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2">
        <v>4.0543965655391048E-2</v>
      </c>
      <c r="E392" s="87">
        <f t="shared" si="30"/>
        <v>4.1231846183043951E-2</v>
      </c>
      <c r="F392" s="87">
        <f t="shared" si="31"/>
        <v>4.123185E-2</v>
      </c>
      <c r="G392" s="44"/>
      <c r="H392" s="40"/>
      <c r="I392" s="40"/>
      <c r="J392" s="69">
        <f t="shared" si="28"/>
        <v>4.0543965655391048E-2</v>
      </c>
      <c r="K392" s="70">
        <f t="shared" si="29"/>
        <v>6.878843446089522E-4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2">
        <v>2.1587806632992583E-2</v>
      </c>
      <c r="E393" s="87">
        <f t="shared" si="30"/>
        <v>4.6219424652338414E-2</v>
      </c>
      <c r="F393" s="87">
        <f t="shared" si="31"/>
        <v>4.6219419999999997E-2</v>
      </c>
      <c r="G393" s="44" t="s">
        <v>249</v>
      </c>
      <c r="H393" s="40"/>
      <c r="I393" s="40"/>
      <c r="J393" s="69">
        <f t="shared" si="28"/>
        <v>2.1587806632992583E-2</v>
      </c>
      <c r="K393" s="70">
        <f t="shared" si="29"/>
        <v>2.4631613367007414E-2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2">
        <v>6.014701088499344E-3</v>
      </c>
      <c r="E394" s="87">
        <f t="shared" si="30"/>
        <v>4.510728707938038E-2</v>
      </c>
      <c r="F394" s="87">
        <f t="shared" si="31"/>
        <v>4.5107290000000001E-2</v>
      </c>
      <c r="G394" s="44" t="s">
        <v>249</v>
      </c>
      <c r="H394" s="40"/>
      <c r="I394" s="40"/>
      <c r="J394" s="69">
        <f t="shared" si="28"/>
        <v>6.014701088499344E-3</v>
      </c>
      <c r="K394" s="70">
        <f t="shared" si="29"/>
        <v>3.9092588911500657E-2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2">
        <v>8.8120061915641732E-3</v>
      </c>
      <c r="E395" s="87">
        <f t="shared" si="30"/>
        <v>4.510728707938038E-2</v>
      </c>
      <c r="F395" s="87">
        <f t="shared" si="31"/>
        <v>4.5107290000000001E-2</v>
      </c>
      <c r="G395" s="44" t="s">
        <v>249</v>
      </c>
      <c r="H395" s="40"/>
      <c r="I395" s="40"/>
      <c r="J395" s="69">
        <f t="shared" si="28"/>
        <v>8.8120061915641732E-3</v>
      </c>
      <c r="K395" s="70">
        <f t="shared" si="29"/>
        <v>3.629528380843583E-2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2">
        <v>7.7552914181730249E-3</v>
      </c>
      <c r="E396" s="87">
        <f t="shared" si="30"/>
        <v>4.510728707938038E-2</v>
      </c>
      <c r="F396" s="87">
        <f t="shared" si="31"/>
        <v>4.5107290000000001E-2</v>
      </c>
      <c r="G396" s="44" t="s">
        <v>249</v>
      </c>
      <c r="H396" s="40"/>
      <c r="I396" s="40"/>
      <c r="J396" s="69">
        <f t="shared" si="28"/>
        <v>7.7552914181730249E-3</v>
      </c>
      <c r="K396" s="70">
        <f t="shared" si="29"/>
        <v>3.7351998581826973E-2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2">
        <v>1.3601755784314743E-2</v>
      </c>
      <c r="E397" s="87">
        <f t="shared" si="30"/>
        <v>4.510728707938038E-2</v>
      </c>
      <c r="F397" s="87">
        <f t="shared" si="31"/>
        <v>4.5107290000000001E-2</v>
      </c>
      <c r="G397" s="44" t="s">
        <v>249</v>
      </c>
      <c r="H397" s="40"/>
      <c r="I397" s="40"/>
      <c r="J397" s="69">
        <f t="shared" si="28"/>
        <v>1.3601755784314743E-2</v>
      </c>
      <c r="K397" s="70">
        <f t="shared" si="29"/>
        <v>3.1505534215685256E-2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2">
        <v>1.5224593680670003E-2</v>
      </c>
      <c r="E398" s="87">
        <f t="shared" si="30"/>
        <v>4.510728707938038E-2</v>
      </c>
      <c r="F398" s="87">
        <f t="shared" si="31"/>
        <v>4.5107290000000001E-2</v>
      </c>
      <c r="G398" s="44" t="s">
        <v>249</v>
      </c>
      <c r="H398" s="40"/>
      <c r="I398" s="40"/>
      <c r="J398" s="69">
        <f t="shared" si="28"/>
        <v>1.5224593680670003E-2</v>
      </c>
      <c r="K398" s="70">
        <f t="shared" si="29"/>
        <v>2.988269631933E-2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2">
        <v>6.8555628518515467E-3</v>
      </c>
      <c r="E399" s="87">
        <f t="shared" si="30"/>
        <v>4.510728707938038E-2</v>
      </c>
      <c r="F399" s="87">
        <f t="shared" si="31"/>
        <v>4.5107290000000001E-2</v>
      </c>
      <c r="G399" s="44" t="s">
        <v>249</v>
      </c>
      <c r="H399" s="40"/>
      <c r="I399" s="40"/>
      <c r="J399" s="69">
        <f t="shared" si="28"/>
        <v>6.8555628518515467E-3</v>
      </c>
      <c r="K399" s="70">
        <f t="shared" si="29"/>
        <v>3.8251727148148451E-2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2">
        <v>6.5541232419740166E-3</v>
      </c>
      <c r="E400" s="87">
        <f t="shared" si="30"/>
        <v>4.510728707938038E-2</v>
      </c>
      <c r="F400" s="87">
        <f t="shared" si="31"/>
        <v>4.5107290000000001E-2</v>
      </c>
      <c r="G400" s="44" t="s">
        <v>249</v>
      </c>
      <c r="H400" s="40"/>
      <c r="I400" s="40"/>
      <c r="J400" s="69">
        <f t="shared" si="28"/>
        <v>6.5541232419740166E-3</v>
      </c>
      <c r="K400" s="70">
        <f t="shared" si="29"/>
        <v>3.8553166758025982E-2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2">
        <v>6.9577405576339776E-3</v>
      </c>
      <c r="E401" s="87">
        <f t="shared" si="30"/>
        <v>4.510728707938038E-2</v>
      </c>
      <c r="F401" s="87">
        <f t="shared" si="31"/>
        <v>4.5107290000000001E-2</v>
      </c>
      <c r="G401" s="44" t="s">
        <v>249</v>
      </c>
      <c r="H401" s="40"/>
      <c r="I401" s="40"/>
      <c r="J401" s="69">
        <f t="shared" si="28"/>
        <v>6.9577405576339776E-3</v>
      </c>
      <c r="K401" s="70">
        <f t="shared" si="29"/>
        <v>3.8149549442366024E-2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2">
        <v>2.9356577271929144E-2</v>
      </c>
      <c r="E402" s="87">
        <f t="shared" si="30"/>
        <v>4.6219424652338414E-2</v>
      </c>
      <c r="F402" s="87">
        <f t="shared" si="31"/>
        <v>4.6219419999999997E-2</v>
      </c>
      <c r="G402" s="44" t="s">
        <v>249</v>
      </c>
      <c r="H402" s="40"/>
      <c r="I402" s="40"/>
      <c r="J402" s="69">
        <f t="shared" si="28"/>
        <v>2.9356577271929144E-2</v>
      </c>
      <c r="K402" s="70">
        <f t="shared" si="29"/>
        <v>1.6862842728070853E-2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2">
        <v>1.8751705281873591E-2</v>
      </c>
      <c r="E403" s="87">
        <f t="shared" si="30"/>
        <v>4.510728707938038E-2</v>
      </c>
      <c r="F403" s="87">
        <f t="shared" si="31"/>
        <v>4.5107290000000001E-2</v>
      </c>
      <c r="G403" s="44" t="s">
        <v>249</v>
      </c>
      <c r="H403" s="40"/>
      <c r="I403" s="40"/>
      <c r="J403" s="69">
        <f t="shared" si="28"/>
        <v>1.8751705281873591E-2</v>
      </c>
      <c r="K403" s="70">
        <f t="shared" si="29"/>
        <v>2.635558471812641E-2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2">
        <v>1.220937113397487E-2</v>
      </c>
      <c r="E404" s="87">
        <f t="shared" si="30"/>
        <v>4.510728707938038E-2</v>
      </c>
      <c r="F404" s="87">
        <f t="shared" si="31"/>
        <v>4.5107290000000001E-2</v>
      </c>
      <c r="G404" s="44" t="s">
        <v>249</v>
      </c>
      <c r="H404" s="40"/>
      <c r="I404" s="40"/>
      <c r="J404" s="69">
        <f t="shared" si="28"/>
        <v>1.220937113397487E-2</v>
      </c>
      <c r="K404" s="70">
        <f t="shared" si="29"/>
        <v>3.2897918866025132E-2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2">
        <v>3.1075102275674029E-2</v>
      </c>
      <c r="E405" s="87">
        <f t="shared" si="30"/>
        <v>4.6219424652338414E-2</v>
      </c>
      <c r="F405" s="87">
        <f t="shared" si="31"/>
        <v>4.6219419999999997E-2</v>
      </c>
      <c r="G405" s="44" t="s">
        <v>249</v>
      </c>
      <c r="H405" s="40"/>
      <c r="I405" s="40"/>
      <c r="J405" s="69">
        <f t="shared" si="28"/>
        <v>3.1075102275674029E-2</v>
      </c>
      <c r="K405" s="70">
        <f t="shared" si="29"/>
        <v>1.5144317724325968E-2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2">
        <v>9.122564488326898E-2</v>
      </c>
      <c r="E406" s="87">
        <f t="shared" si="30"/>
        <v>9.9031824096205812E-2</v>
      </c>
      <c r="F406" s="87">
        <f t="shared" si="31"/>
        <v>9.9031820000000007E-2</v>
      </c>
      <c r="G406" s="44"/>
      <c r="H406" s="40"/>
      <c r="I406" s="40"/>
      <c r="J406" s="69">
        <f t="shared" si="28"/>
        <v>9.122564488326898E-2</v>
      </c>
      <c r="K406" s="70">
        <f t="shared" si="29"/>
        <v>7.8061751167310262E-3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2">
        <v>2.6862183015543807E-2</v>
      </c>
      <c r="E407" s="87">
        <f t="shared" si="30"/>
        <v>4.1231846183043951E-2</v>
      </c>
      <c r="F407" s="87">
        <f t="shared" si="31"/>
        <v>4.123185E-2</v>
      </c>
      <c r="G407" s="44"/>
      <c r="H407" s="40"/>
      <c r="I407" s="40"/>
      <c r="J407" s="69">
        <f t="shared" si="28"/>
        <v>2.6862183015543807E-2</v>
      </c>
      <c r="K407" s="70">
        <f t="shared" si="29"/>
        <v>1.4369666984456193E-2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2">
        <v>1.2567153940094559E-2</v>
      </c>
      <c r="E408" s="87">
        <f t="shared" si="30"/>
        <v>4.510728707938038E-2</v>
      </c>
      <c r="F408" s="87">
        <f t="shared" si="31"/>
        <v>4.5107290000000001E-2</v>
      </c>
      <c r="G408" s="44" t="s">
        <v>249</v>
      </c>
      <c r="H408" s="40"/>
      <c r="I408" s="40"/>
      <c r="J408" s="69">
        <f t="shared" si="28"/>
        <v>1.2567153940094559E-2</v>
      </c>
      <c r="K408" s="70">
        <f t="shared" si="29"/>
        <v>3.2540136059905439E-2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3">
        <v>5.8690692751584228E-2</v>
      </c>
      <c r="E409" s="87">
        <f t="shared" si="30"/>
        <v>6.042344645359022E-2</v>
      </c>
      <c r="F409" s="87">
        <f t="shared" si="31"/>
        <v>6.0423449999999997E-2</v>
      </c>
      <c r="G409" s="44"/>
      <c r="H409" s="40"/>
      <c r="I409" s="40"/>
      <c r="J409" s="69">
        <f t="shared" si="28"/>
        <v>5.8690692751584228E-2</v>
      </c>
      <c r="K409" s="70">
        <f t="shared" si="29"/>
        <v>1.7327572484157686E-3</v>
      </c>
      <c r="AB409" s="59"/>
      <c r="AH409" s="46"/>
    </row>
    <row r="410" spans="1:34">
      <c r="A410" s="95">
        <v>1208</v>
      </c>
      <c r="B410" s="32" t="s">
        <v>372</v>
      </c>
      <c r="C410" s="32">
        <v>1208</v>
      </c>
      <c r="D410" s="93">
        <v>4.9911712166375135E-3</v>
      </c>
      <c r="E410" s="87">
        <f t="shared" si="30"/>
        <v>4.510728707938038E-2</v>
      </c>
      <c r="F410" s="87">
        <f t="shared" si="31"/>
        <v>4.5107290000000001E-2</v>
      </c>
      <c r="G410" s="44" t="s">
        <v>249</v>
      </c>
      <c r="H410" s="40"/>
      <c r="I410" s="40"/>
      <c r="J410" s="69">
        <f t="shared" si="28"/>
        <v>4.9911712166375135E-3</v>
      </c>
      <c r="K410" s="70">
        <f t="shared" si="29"/>
        <v>4.0116118783362485E-2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3">
        <v>6.1618679889877584E-2</v>
      </c>
      <c r="E411" s="87">
        <f t="shared" si="30"/>
        <v>6.5674500848549228E-2</v>
      </c>
      <c r="F411" s="87">
        <f t="shared" si="31"/>
        <v>6.5674499999999997E-2</v>
      </c>
      <c r="G411" s="44"/>
      <c r="H411" s="40"/>
      <c r="I411" s="40"/>
      <c r="J411" s="69">
        <f t="shared" si="28"/>
        <v>6.1618679889877584E-2</v>
      </c>
      <c r="K411" s="70">
        <f t="shared" si="29"/>
        <v>4.0558201101224128E-3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3">
        <v>9.5442083796904043E-3</v>
      </c>
      <c r="E412" s="87">
        <f t="shared" si="30"/>
        <v>2.0970031966837506E-2</v>
      </c>
      <c r="F412" s="87">
        <f t="shared" si="31"/>
        <v>2.0970030000000001E-2</v>
      </c>
      <c r="G412" s="44"/>
      <c r="H412" s="40"/>
      <c r="I412" s="40"/>
      <c r="J412" s="69">
        <f t="shared" si="28"/>
        <v>9.5442083796904043E-3</v>
      </c>
      <c r="K412" s="70">
        <f t="shared" si="29"/>
        <v>1.1425821620309596E-2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3">
        <v>6.1618679889877584E-2</v>
      </c>
      <c r="E413" s="87">
        <f t="shared" si="30"/>
        <v>6.5674500848549228E-2</v>
      </c>
      <c r="F413" s="87">
        <f t="shared" si="31"/>
        <v>6.5674499999999997E-2</v>
      </c>
      <c r="G413" s="44"/>
      <c r="H413" s="40"/>
      <c r="I413" s="40"/>
      <c r="J413" s="69">
        <f t="shared" si="28"/>
        <v>6.1618679889877584E-2</v>
      </c>
      <c r="K413" s="70">
        <f t="shared" si="29"/>
        <v>4.0558201101224128E-3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3">
        <v>1.8751705281873591E-2</v>
      </c>
      <c r="E414" s="87">
        <f t="shared" si="30"/>
        <v>4.510728707938038E-2</v>
      </c>
      <c r="F414" s="87">
        <f t="shared" si="31"/>
        <v>4.5107290000000001E-2</v>
      </c>
      <c r="G414" s="44" t="s">
        <v>249</v>
      </c>
      <c r="H414" s="40"/>
      <c r="I414" s="40"/>
      <c r="J414" s="69">
        <f t="shared" si="28"/>
        <v>1.8751705281873591E-2</v>
      </c>
      <c r="K414" s="70">
        <f t="shared" si="29"/>
        <v>2.635558471812641E-2</v>
      </c>
      <c r="AB414" s="59"/>
      <c r="AG414" s="46"/>
    </row>
    <row r="415" spans="1:34">
      <c r="A415" s="32">
        <v>1515</v>
      </c>
      <c r="B415" s="32" t="s">
        <v>482</v>
      </c>
      <c r="C415" s="32">
        <v>1515</v>
      </c>
      <c r="D415" s="93">
        <v>8.0324832575389485E-3</v>
      </c>
      <c r="E415" s="87">
        <f t="shared" si="30"/>
        <v>4.510728707938038E-2</v>
      </c>
      <c r="F415" s="87">
        <f t="shared" si="31"/>
        <v>4.5107290000000001E-2</v>
      </c>
      <c r="G415" s="44" t="s">
        <v>249</v>
      </c>
      <c r="H415" s="40"/>
      <c r="I415" s="40"/>
      <c r="J415" s="69">
        <f t="shared" si="28"/>
        <v>8.0324832575389485E-3</v>
      </c>
      <c r="K415" s="70">
        <f t="shared" si="29"/>
        <v>3.7074806742461053E-2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3">
        <v>2.5745453867915331E-2</v>
      </c>
      <c r="E416" s="87">
        <f t="shared" si="30"/>
        <v>4.6219424652338414E-2</v>
      </c>
      <c r="F416" s="87">
        <f t="shared" si="31"/>
        <v>4.6219419999999997E-2</v>
      </c>
      <c r="G416" s="44" t="s">
        <v>249</v>
      </c>
      <c r="H416" s="40"/>
      <c r="I416" s="40"/>
      <c r="J416" s="69">
        <f t="shared" si="28"/>
        <v>2.5745453867915331E-2</v>
      </c>
      <c r="K416" s="70">
        <f t="shared" si="29"/>
        <v>2.0473966132084666E-2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3">
        <v>2.6456163107612757E-2</v>
      </c>
      <c r="E417" s="87">
        <f t="shared" si="30"/>
        <v>4.6219424652338414E-2</v>
      </c>
      <c r="F417" s="87">
        <f t="shared" si="31"/>
        <v>4.6219419999999997E-2</v>
      </c>
      <c r="G417" s="44" t="s">
        <v>249</v>
      </c>
      <c r="H417" s="40"/>
      <c r="I417" s="40"/>
      <c r="J417" s="69">
        <f t="shared" si="28"/>
        <v>2.6456163107612757E-2</v>
      </c>
      <c r="K417" s="70">
        <f t="shared" si="29"/>
        <v>1.976325689238724E-2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3">
        <v>8.7876056009590919E-3</v>
      </c>
      <c r="E418" s="87">
        <f t="shared" si="30"/>
        <v>4.510728707938038E-2</v>
      </c>
      <c r="F418" s="87">
        <f t="shared" si="31"/>
        <v>4.5107290000000001E-2</v>
      </c>
      <c r="G418" s="44" t="s">
        <v>249</v>
      </c>
      <c r="H418" s="40"/>
      <c r="I418" s="40"/>
      <c r="J418" s="69">
        <f t="shared" si="28"/>
        <v>8.7876056009590919E-3</v>
      </c>
      <c r="K418" s="70">
        <f t="shared" si="29"/>
        <v>3.6319684399040909E-2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3">
        <v>7.4968644473692803E-3</v>
      </c>
      <c r="E419" s="87">
        <f t="shared" si="30"/>
        <v>4.510728707938038E-2</v>
      </c>
      <c r="F419" s="87">
        <f t="shared" si="31"/>
        <v>4.5107290000000001E-2</v>
      </c>
      <c r="G419" s="44" t="s">
        <v>249</v>
      </c>
      <c r="H419" s="40"/>
      <c r="I419" s="40"/>
      <c r="J419" s="69">
        <f t="shared" si="28"/>
        <v>7.4968644473692803E-3</v>
      </c>
      <c r="K419" s="70">
        <f t="shared" si="29"/>
        <v>3.7610425552630722E-2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3">
        <v>7.3106899583303478E-3</v>
      </c>
      <c r="E420" s="87">
        <f t="shared" si="30"/>
        <v>4.510728707938038E-2</v>
      </c>
      <c r="F420" s="87">
        <f t="shared" si="31"/>
        <v>4.5107290000000001E-2</v>
      </c>
      <c r="G420" s="44" t="s">
        <v>249</v>
      </c>
      <c r="H420" s="40"/>
      <c r="I420" s="40"/>
      <c r="J420" s="69">
        <f t="shared" si="28"/>
        <v>7.3106899583303478E-3</v>
      </c>
      <c r="K420" s="70">
        <f t="shared" si="29"/>
        <v>3.7796600041669653E-2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3">
        <v>1.6714164305077064E-2</v>
      </c>
      <c r="E421" s="87">
        <f t="shared" si="30"/>
        <v>4.510728707938038E-2</v>
      </c>
      <c r="F421" s="87">
        <f t="shared" si="31"/>
        <v>4.5107290000000001E-2</v>
      </c>
      <c r="G421" s="44" t="s">
        <v>249</v>
      </c>
      <c r="H421" s="40"/>
      <c r="I421" s="40"/>
      <c r="J421" s="69">
        <f t="shared" si="28"/>
        <v>1.6714164305077064E-2</v>
      </c>
      <c r="K421" s="70">
        <f t="shared" si="29"/>
        <v>2.8393125694922937E-2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3">
        <v>2.9838382383275498E-2</v>
      </c>
      <c r="E422" s="87">
        <f t="shared" si="30"/>
        <v>4.6219424652338414E-2</v>
      </c>
      <c r="F422" s="87">
        <f t="shared" si="31"/>
        <v>4.6219419999999997E-2</v>
      </c>
      <c r="G422" s="44" t="s">
        <v>249</v>
      </c>
      <c r="H422" s="40"/>
      <c r="I422" s="40"/>
      <c r="J422" s="69">
        <f t="shared" si="28"/>
        <v>2.9838382383275498E-2</v>
      </c>
      <c r="K422" s="70">
        <f t="shared" si="29"/>
        <v>1.6381037616724499E-2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3">
        <v>1.1876439303938398E-2</v>
      </c>
      <c r="E423" s="87">
        <f t="shared" si="30"/>
        <v>4.510728707938038E-2</v>
      </c>
      <c r="F423" s="87">
        <f t="shared" si="31"/>
        <v>4.5107290000000001E-2</v>
      </c>
      <c r="G423" s="44" t="s">
        <v>249</v>
      </c>
      <c r="H423" s="40"/>
      <c r="I423" s="40"/>
      <c r="J423" s="69">
        <f t="shared" si="28"/>
        <v>1.1876439303938398E-2</v>
      </c>
      <c r="K423" s="70">
        <f t="shared" si="29"/>
        <v>3.3230850696061603E-2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2">
        <v>1.1182675903045083E-2</v>
      </c>
      <c r="E424" s="87">
        <f t="shared" si="30"/>
        <v>4.510728707938038E-2</v>
      </c>
      <c r="F424" s="87">
        <f t="shared" si="31"/>
        <v>4.5107290000000001E-2</v>
      </c>
      <c r="G424" s="44" t="s">
        <v>249</v>
      </c>
      <c r="H424" s="40"/>
      <c r="I424" s="40"/>
      <c r="J424" s="69">
        <f t="shared" si="28"/>
        <v>1.1182675903045083E-2</v>
      </c>
      <c r="K424" s="70">
        <f t="shared" si="29"/>
        <v>3.3924614096954922E-2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2">
        <v>1.1876439303938398E-2</v>
      </c>
      <c r="E425" s="87">
        <f t="shared" si="30"/>
        <v>4.510728707938038E-2</v>
      </c>
      <c r="F425" s="87">
        <f t="shared" si="31"/>
        <v>4.5107290000000001E-2</v>
      </c>
      <c r="G425" s="44" t="s">
        <v>249</v>
      </c>
      <c r="H425" s="40"/>
      <c r="I425" s="40"/>
      <c r="J425" s="69">
        <f t="shared" si="28"/>
        <v>1.1876439303938398E-2</v>
      </c>
      <c r="K425" s="70">
        <f t="shared" si="29"/>
        <v>3.3230850696061603E-2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2">
        <v>1.7424883171413413E-2</v>
      </c>
      <c r="E426" s="87">
        <f t="shared" si="30"/>
        <v>4.510728707938038E-2</v>
      </c>
      <c r="F426" s="87">
        <f t="shared" si="31"/>
        <v>4.5107290000000001E-2</v>
      </c>
      <c r="G426" s="44" t="s">
        <v>249</v>
      </c>
      <c r="H426" s="40"/>
      <c r="I426" s="40"/>
      <c r="J426" s="69">
        <f t="shared" si="28"/>
        <v>1.7424883171413413E-2</v>
      </c>
      <c r="K426" s="70">
        <f t="shared" si="29"/>
        <v>2.7682406828586588E-2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3">
        <v>1.1876439303938398E-2</v>
      </c>
      <c r="E427" s="87">
        <f t="shared" si="30"/>
        <v>4.510728707938038E-2</v>
      </c>
      <c r="F427" s="87">
        <f t="shared" si="31"/>
        <v>4.5107290000000001E-2</v>
      </c>
      <c r="G427" s="44" t="s">
        <v>249</v>
      </c>
      <c r="H427" s="40"/>
      <c r="I427" s="40"/>
      <c r="J427" s="69">
        <f t="shared" si="28"/>
        <v>1.1876439303938398E-2</v>
      </c>
      <c r="K427" s="70">
        <f t="shared" si="29"/>
        <v>3.3230850696061603E-2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3">
        <v>1.8751705281873591E-2</v>
      </c>
      <c r="E428" s="87">
        <f t="shared" si="30"/>
        <v>4.510728707938038E-2</v>
      </c>
      <c r="F428" s="87">
        <f t="shared" si="31"/>
        <v>4.5107290000000001E-2</v>
      </c>
      <c r="G428" s="44" t="s">
        <v>249</v>
      </c>
      <c r="H428" s="40"/>
      <c r="I428" s="40"/>
      <c r="J428" s="69">
        <f t="shared" si="28"/>
        <v>1.8751705281873591E-2</v>
      </c>
      <c r="K428" s="70">
        <f t="shared" si="29"/>
        <v>2.635558471812641E-2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3">
        <v>2.2481248621163904E-2</v>
      </c>
      <c r="E429" s="87">
        <f t="shared" si="30"/>
        <v>4.6219424652338414E-2</v>
      </c>
      <c r="F429" s="87">
        <f t="shared" si="31"/>
        <v>4.6219419999999997E-2</v>
      </c>
      <c r="G429" s="44" t="s">
        <v>249</v>
      </c>
      <c r="H429" s="40"/>
      <c r="I429" s="40"/>
      <c r="J429" s="69">
        <f t="shared" si="28"/>
        <v>2.2481248621163904E-2</v>
      </c>
      <c r="K429" s="70">
        <f t="shared" si="29"/>
        <v>2.3738171378836093E-2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3">
        <v>2.9199066095080432E-2</v>
      </c>
      <c r="E430" s="87">
        <f t="shared" si="30"/>
        <v>4.6219424652338414E-2</v>
      </c>
      <c r="F430" s="87">
        <f t="shared" si="31"/>
        <v>4.6219419999999997E-2</v>
      </c>
      <c r="G430" s="44" t="s">
        <v>249</v>
      </c>
      <c r="H430" s="40"/>
      <c r="I430" s="40"/>
      <c r="J430" s="69">
        <f t="shared" si="28"/>
        <v>2.9199066095080432E-2</v>
      </c>
      <c r="K430" s="70">
        <f t="shared" si="29"/>
        <v>1.7020353904919565E-2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3">
        <v>3.0607997184088662E-2</v>
      </c>
      <c r="E431" s="87">
        <f t="shared" si="30"/>
        <v>4.6219424652338414E-2</v>
      </c>
      <c r="F431" s="87">
        <f t="shared" si="31"/>
        <v>4.6219419999999997E-2</v>
      </c>
      <c r="G431" s="44" t="s">
        <v>249</v>
      </c>
      <c r="H431" s="40"/>
      <c r="I431" s="40"/>
      <c r="J431" s="69">
        <f t="shared" si="28"/>
        <v>3.0607997184088662E-2</v>
      </c>
      <c r="K431" s="70">
        <f t="shared" si="29"/>
        <v>1.5611422815911335E-2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3">
        <v>9.0015127351135177E-2</v>
      </c>
      <c r="E432" s="87">
        <f t="shared" si="30"/>
        <v>0.10828554495803168</v>
      </c>
      <c r="F432" s="87">
        <f t="shared" si="31"/>
        <v>0.10828554</v>
      </c>
      <c r="G432" s="44" t="s">
        <v>249</v>
      </c>
      <c r="H432" s="40"/>
      <c r="I432" s="40"/>
      <c r="J432" s="69">
        <f t="shared" si="28"/>
        <v>9.0015127351135177E-2</v>
      </c>
      <c r="K432" s="70">
        <f t="shared" si="29"/>
        <v>1.8270412648864823E-2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3">
        <v>1.8955125557149555E-2</v>
      </c>
      <c r="E433" s="87">
        <f t="shared" si="30"/>
        <v>4.510728707938038E-2</v>
      </c>
      <c r="F433" s="87">
        <f t="shared" si="31"/>
        <v>4.5107290000000001E-2</v>
      </c>
      <c r="G433" s="44" t="s">
        <v>249</v>
      </c>
      <c r="H433" s="40"/>
      <c r="I433" s="40"/>
      <c r="J433" s="69">
        <f t="shared" si="28"/>
        <v>1.8955125557149555E-2</v>
      </c>
      <c r="K433" s="70">
        <f t="shared" si="29"/>
        <v>2.6152164442850446E-2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3">
        <v>1.7037460716112139E-2</v>
      </c>
      <c r="E434" s="87">
        <f t="shared" si="30"/>
        <v>4.510728707938038E-2</v>
      </c>
      <c r="F434" s="87">
        <f t="shared" si="31"/>
        <v>4.5107290000000001E-2</v>
      </c>
      <c r="G434" s="44" t="s">
        <v>249</v>
      </c>
      <c r="H434" s="40"/>
      <c r="I434" s="40"/>
      <c r="J434" s="69">
        <f t="shared" si="28"/>
        <v>1.7037460716112139E-2</v>
      </c>
      <c r="K434" s="70">
        <f t="shared" si="29"/>
        <v>2.8069829283887862E-2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3">
        <v>6.5820849762240159E-3</v>
      </c>
      <c r="E435" s="87">
        <f t="shared" si="30"/>
        <v>4.510728707938038E-2</v>
      </c>
      <c r="F435" s="87">
        <f t="shared" si="31"/>
        <v>4.5107290000000001E-2</v>
      </c>
      <c r="G435" s="44" t="s">
        <v>249</v>
      </c>
      <c r="H435" s="40"/>
      <c r="I435" s="40"/>
      <c r="J435" s="69">
        <f t="shared" si="28"/>
        <v>6.5820849762240159E-3</v>
      </c>
      <c r="K435" s="70">
        <f t="shared" si="29"/>
        <v>3.8525205023775988E-2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3">
        <v>1.1073055779815049E-2</v>
      </c>
      <c r="E436" s="87">
        <f t="shared" si="30"/>
        <v>4.510728707938038E-2</v>
      </c>
      <c r="F436" s="87">
        <f t="shared" si="31"/>
        <v>4.5107290000000001E-2</v>
      </c>
      <c r="G436" s="44" t="s">
        <v>249</v>
      </c>
      <c r="H436" s="40"/>
      <c r="I436" s="40"/>
      <c r="J436" s="69">
        <f t="shared" si="28"/>
        <v>1.1073055779815049E-2</v>
      </c>
      <c r="K436" s="70">
        <f t="shared" si="29"/>
        <v>3.403423422018495E-2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3">
        <v>7.8526892993332088E-3</v>
      </c>
      <c r="E437" s="87">
        <f t="shared" si="30"/>
        <v>4.510728707938038E-2</v>
      </c>
      <c r="F437" s="87">
        <f t="shared" si="31"/>
        <v>4.5107290000000001E-2</v>
      </c>
      <c r="G437" s="44" t="s">
        <v>249</v>
      </c>
      <c r="H437" s="40"/>
      <c r="I437" s="40"/>
      <c r="J437" s="69">
        <f t="shared" si="28"/>
        <v>7.8526892993332088E-3</v>
      </c>
      <c r="K437" s="70">
        <f t="shared" si="29"/>
        <v>3.7254600700666794E-2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3">
        <v>3.3406889164612347E-2</v>
      </c>
      <c r="E438" s="87">
        <f t="shared" si="30"/>
        <v>4.6219424652338414E-2</v>
      </c>
      <c r="F438" s="87">
        <f t="shared" si="31"/>
        <v>4.6219419999999997E-2</v>
      </c>
      <c r="G438" s="44" t="s">
        <v>249</v>
      </c>
      <c r="H438" s="40"/>
      <c r="I438" s="40"/>
      <c r="J438" s="69">
        <f t="shared" si="28"/>
        <v>3.3406889164612347E-2</v>
      </c>
      <c r="K438" s="70">
        <f t="shared" si="29"/>
        <v>1.281253083538765E-2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3">
        <v>5.6231946773422345E-2</v>
      </c>
      <c r="E439" s="87">
        <f t="shared" si="30"/>
        <v>7.4213573251730378E-2</v>
      </c>
      <c r="F439" s="87">
        <f t="shared" si="31"/>
        <v>7.4213570000000006E-2</v>
      </c>
      <c r="G439" s="44" t="s">
        <v>249</v>
      </c>
      <c r="H439" s="40"/>
      <c r="I439" s="40"/>
      <c r="J439" s="69">
        <f t="shared" si="28"/>
        <v>5.6231946773422345E-2</v>
      </c>
      <c r="K439" s="70">
        <f t="shared" si="29"/>
        <v>1.7981623226577662E-2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3">
        <v>9.4255736461412824E-3</v>
      </c>
      <c r="E440" s="87">
        <f t="shared" si="30"/>
        <v>4.510728707938038E-2</v>
      </c>
      <c r="F440" s="87">
        <f t="shared" si="31"/>
        <v>4.5107290000000001E-2</v>
      </c>
      <c r="G440" s="44" t="s">
        <v>249</v>
      </c>
      <c r="H440" s="40"/>
      <c r="I440" s="40"/>
      <c r="J440" s="69">
        <f t="shared" si="28"/>
        <v>9.4255736461412824E-3</v>
      </c>
      <c r="K440" s="70">
        <f t="shared" si="29"/>
        <v>3.5681716353858722E-2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3">
        <v>1.8751705281873591E-2</v>
      </c>
      <c r="E441" s="87">
        <f t="shared" si="30"/>
        <v>4.510728707938038E-2</v>
      </c>
      <c r="F441" s="87">
        <f t="shared" si="31"/>
        <v>4.5107290000000001E-2</v>
      </c>
      <c r="G441" s="44" t="s">
        <v>249</v>
      </c>
      <c r="H441" s="40"/>
      <c r="I441" s="40"/>
      <c r="J441" s="69">
        <f t="shared" si="28"/>
        <v>1.8751705281873591E-2</v>
      </c>
      <c r="K441" s="70">
        <f t="shared" si="29"/>
        <v>2.635558471812641E-2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3">
        <v>2.6070520166116599E-2</v>
      </c>
      <c r="E442" s="87">
        <f t="shared" si="30"/>
        <v>4.6219424652338414E-2</v>
      </c>
      <c r="F442" s="87">
        <f t="shared" si="31"/>
        <v>4.6219419999999997E-2</v>
      </c>
      <c r="G442" s="44" t="s">
        <v>249</v>
      </c>
      <c r="H442" s="40"/>
      <c r="I442" s="40"/>
      <c r="J442" s="69">
        <f t="shared" si="28"/>
        <v>2.6070520166116599E-2</v>
      </c>
      <c r="K442" s="70">
        <f t="shared" si="29"/>
        <v>2.0148899833883398E-2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3">
        <v>1.5163257169867385E-2</v>
      </c>
      <c r="E443" s="87">
        <f t="shared" si="30"/>
        <v>4.510728707938038E-2</v>
      </c>
      <c r="F443" s="87">
        <f t="shared" si="31"/>
        <v>4.5107290000000001E-2</v>
      </c>
      <c r="G443" s="44" t="s">
        <v>249</v>
      </c>
      <c r="H443" s="40"/>
      <c r="I443" s="40"/>
      <c r="J443" s="69">
        <f t="shared" si="28"/>
        <v>1.5163257169867385E-2</v>
      </c>
      <c r="K443" s="70">
        <f t="shared" si="29"/>
        <v>2.9944032830132618E-2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3">
        <v>2.4357677647952117E-2</v>
      </c>
      <c r="E444" s="87">
        <f t="shared" si="30"/>
        <v>4.6219424652338414E-2</v>
      </c>
      <c r="F444" s="87">
        <f t="shared" si="31"/>
        <v>4.6219419999999997E-2</v>
      </c>
      <c r="G444" s="44" t="s">
        <v>249</v>
      </c>
      <c r="H444" s="40"/>
      <c r="I444" s="40"/>
      <c r="J444" s="69">
        <f t="shared" si="28"/>
        <v>2.4357677647952117E-2</v>
      </c>
      <c r="K444" s="70">
        <f t="shared" si="29"/>
        <v>2.186174235204788E-2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3">
        <v>9.7758567151373446E-3</v>
      </c>
      <c r="E445" s="87">
        <f t="shared" si="30"/>
        <v>4.510728707938038E-2</v>
      </c>
      <c r="F445" s="87">
        <f t="shared" si="31"/>
        <v>4.5107290000000001E-2</v>
      </c>
      <c r="G445" s="44" t="s">
        <v>249</v>
      </c>
      <c r="H445" s="40"/>
      <c r="I445" s="40"/>
      <c r="J445" s="69">
        <f t="shared" si="28"/>
        <v>9.7758567151373446E-3</v>
      </c>
      <c r="K445" s="70">
        <f t="shared" si="29"/>
        <v>3.5331433284862657E-2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3">
        <v>1.8955125557149555E-2</v>
      </c>
      <c r="E446" s="87">
        <f t="shared" si="30"/>
        <v>4.510728707938038E-2</v>
      </c>
      <c r="F446" s="87">
        <f t="shared" si="31"/>
        <v>4.5107290000000001E-2</v>
      </c>
      <c r="G446" s="44" t="s">
        <v>249</v>
      </c>
      <c r="H446" s="40"/>
      <c r="I446" s="40"/>
      <c r="J446" s="69">
        <f t="shared" si="28"/>
        <v>1.8955125557149555E-2</v>
      </c>
      <c r="K446" s="70">
        <f t="shared" si="29"/>
        <v>2.6152164442850446E-2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3">
        <v>1.5105830444611364E-2</v>
      </c>
      <c r="E447" s="87">
        <f t="shared" si="30"/>
        <v>4.510728707938038E-2</v>
      </c>
      <c r="F447" s="87">
        <f t="shared" si="31"/>
        <v>4.5107290000000001E-2</v>
      </c>
      <c r="G447" s="44" t="s">
        <v>249</v>
      </c>
      <c r="H447" s="40"/>
      <c r="I447" s="40"/>
      <c r="J447" s="69">
        <f t="shared" si="28"/>
        <v>1.5105830444611364E-2</v>
      </c>
      <c r="K447" s="70">
        <f t="shared" si="29"/>
        <v>3.0001459555388639E-2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3">
        <v>5.0258770309019651E-2</v>
      </c>
      <c r="E448" s="87">
        <f t="shared" si="30"/>
        <v>5.3130402803291898E-2</v>
      </c>
      <c r="F448" s="87">
        <f t="shared" si="31"/>
        <v>5.3130400000000001E-2</v>
      </c>
      <c r="G448" s="44"/>
      <c r="H448" s="40"/>
      <c r="I448" s="40"/>
      <c r="J448" s="69">
        <f t="shared" ref="J448:J483" si="32">+D448</f>
        <v>5.0258770309019651E-2</v>
      </c>
      <c r="K448" s="70">
        <f t="shared" ref="K448:K483" si="33">F448-J448</f>
        <v>2.8716296909803499E-3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3">
        <v>1.169194277917306E-2</v>
      </c>
      <c r="E449" s="87">
        <f t="shared" si="30"/>
        <v>4.510728707938038E-2</v>
      </c>
      <c r="F449" s="87">
        <f t="shared" si="31"/>
        <v>4.5107290000000001E-2</v>
      </c>
      <c r="G449" s="44" t="s">
        <v>249</v>
      </c>
      <c r="H449" s="40"/>
      <c r="I449" s="40"/>
      <c r="J449" s="69">
        <f t="shared" si="32"/>
        <v>1.169194277917306E-2</v>
      </c>
      <c r="K449" s="70">
        <f t="shared" si="33"/>
        <v>3.3415347220826938E-2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3">
        <v>3.1315976593185545E-2</v>
      </c>
      <c r="E450" s="87">
        <f t="shared" si="30"/>
        <v>4.6219424652338414E-2</v>
      </c>
      <c r="F450" s="87">
        <f t="shared" si="31"/>
        <v>4.6219419999999997E-2</v>
      </c>
      <c r="G450" s="44" t="s">
        <v>249</v>
      </c>
      <c r="H450" s="40"/>
      <c r="I450" s="40"/>
      <c r="J450" s="69">
        <f t="shared" si="32"/>
        <v>3.1315976593185545E-2</v>
      </c>
      <c r="K450" s="70">
        <f t="shared" si="33"/>
        <v>1.4903443406814453E-2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3">
        <v>2.4074491633980111E-2</v>
      </c>
      <c r="E451" s="87">
        <f t="shared" ref="E451:E494" si="34">IF(AND(G451="X",D451&lt;$N$17),VLOOKUP(D451,$N$7:$Q$51,4,1),IF(D451&lt;$N$17,VLOOKUP(D451,$N$7:$P$51,3,1),IF(G451="X",VLOOKUP(D451,$N$7:$R$51,4,1),VLOOKUP(D451,$N$7:$R$51,3,1))))</f>
        <v>4.6219424652338414E-2</v>
      </c>
      <c r="F451" s="87">
        <f t="shared" ref="F451:F494" si="35">ROUND(E451,8)</f>
        <v>4.6219419999999997E-2</v>
      </c>
      <c r="G451" s="44" t="s">
        <v>249</v>
      </c>
      <c r="H451" s="40"/>
      <c r="I451" s="40"/>
      <c r="J451" s="69">
        <f t="shared" si="32"/>
        <v>2.4074491633980111E-2</v>
      </c>
      <c r="K451" s="70">
        <f t="shared" si="33"/>
        <v>2.2144928366019886E-2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3">
        <v>6.1618679889877584E-2</v>
      </c>
      <c r="E452" s="87">
        <f t="shared" si="34"/>
        <v>6.5674500848549228E-2</v>
      </c>
      <c r="F452" s="87">
        <f t="shared" si="35"/>
        <v>6.5674499999999997E-2</v>
      </c>
      <c r="G452" s="44"/>
      <c r="H452" s="40"/>
      <c r="I452" s="40"/>
      <c r="J452" s="69">
        <f t="shared" si="32"/>
        <v>6.1618679889877584E-2</v>
      </c>
      <c r="K452" s="70">
        <f t="shared" si="33"/>
        <v>4.0558201101224128E-3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3">
        <v>4.7641386515011467E-3</v>
      </c>
      <c r="E453" s="87">
        <f t="shared" si="34"/>
        <v>4.510728707938038E-2</v>
      </c>
      <c r="F453" s="87">
        <f t="shared" si="35"/>
        <v>4.5107290000000001E-2</v>
      </c>
      <c r="G453" s="44" t="s">
        <v>249</v>
      </c>
      <c r="H453" s="40"/>
      <c r="I453" s="40"/>
      <c r="J453" s="69">
        <f t="shared" si="32"/>
        <v>4.7641386515011467E-3</v>
      </c>
      <c r="K453" s="70">
        <f t="shared" si="33"/>
        <v>4.0343151348498855E-2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3">
        <v>5.3529326925139051E-3</v>
      </c>
      <c r="E454" s="87">
        <f t="shared" si="34"/>
        <v>4.510728707938038E-2</v>
      </c>
      <c r="F454" s="87">
        <f t="shared" si="35"/>
        <v>4.5107290000000001E-2</v>
      </c>
      <c r="G454" s="44" t="s">
        <v>249</v>
      </c>
      <c r="H454" s="40"/>
      <c r="I454" s="40"/>
      <c r="J454" s="69">
        <f t="shared" si="32"/>
        <v>5.3529326925139051E-3</v>
      </c>
      <c r="K454" s="70">
        <f t="shared" si="33"/>
        <v>3.9754357307486096E-2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3">
        <v>4.9470258374538128E-3</v>
      </c>
      <c r="E455" s="87">
        <f t="shared" si="34"/>
        <v>4.510728707938038E-2</v>
      </c>
      <c r="F455" s="87">
        <f t="shared" si="35"/>
        <v>4.5107290000000001E-2</v>
      </c>
      <c r="G455" s="44" t="s">
        <v>249</v>
      </c>
      <c r="H455" s="40"/>
      <c r="I455" s="40"/>
      <c r="J455" s="69">
        <f t="shared" si="32"/>
        <v>4.9470258374538128E-3</v>
      </c>
      <c r="K455" s="70">
        <f t="shared" si="33"/>
        <v>4.0160264162546186E-2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3">
        <v>7.6189336462383038E-3</v>
      </c>
      <c r="E456" s="87">
        <f t="shared" si="34"/>
        <v>4.510728707938038E-2</v>
      </c>
      <c r="F456" s="87">
        <f t="shared" si="35"/>
        <v>4.5107290000000001E-2</v>
      </c>
      <c r="G456" s="44" t="s">
        <v>249</v>
      </c>
      <c r="H456" s="40"/>
      <c r="I456" s="40"/>
      <c r="J456" s="69">
        <f t="shared" si="32"/>
        <v>7.6189336462383038E-3</v>
      </c>
      <c r="K456" s="70">
        <f t="shared" si="33"/>
        <v>3.7488356353761701E-2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3">
        <v>6.0662625902866921E-3</v>
      </c>
      <c r="E457" s="87">
        <f t="shared" si="34"/>
        <v>4.510728707938038E-2</v>
      </c>
      <c r="F457" s="87">
        <f t="shared" si="35"/>
        <v>4.5107290000000001E-2</v>
      </c>
      <c r="G457" s="78" t="s">
        <v>249</v>
      </c>
      <c r="H457" s="40"/>
      <c r="I457" s="40"/>
      <c r="J457" s="69">
        <f t="shared" si="32"/>
        <v>6.0662625902866921E-3</v>
      </c>
      <c r="K457" s="70">
        <f t="shared" si="33"/>
        <v>3.9041027409713311E-2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3">
        <v>1.0332989629276732E-2</v>
      </c>
      <c r="E458" s="87">
        <f t="shared" si="34"/>
        <v>4.510728707938038E-2</v>
      </c>
      <c r="F458" s="87">
        <f t="shared" si="35"/>
        <v>4.5107290000000001E-2</v>
      </c>
      <c r="G458" s="44" t="s">
        <v>249</v>
      </c>
      <c r="H458" s="40"/>
      <c r="I458" s="40"/>
      <c r="J458" s="69">
        <f t="shared" si="32"/>
        <v>1.0332989629276732E-2</v>
      </c>
      <c r="K458" s="70">
        <f t="shared" si="33"/>
        <v>3.4774300370723266E-2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3">
        <v>1.8518931393581548E-2</v>
      </c>
      <c r="E459" s="87">
        <f t="shared" si="34"/>
        <v>4.510728707938038E-2</v>
      </c>
      <c r="F459" s="87">
        <f t="shared" si="35"/>
        <v>4.5107290000000001E-2</v>
      </c>
      <c r="G459" s="44" t="s">
        <v>249</v>
      </c>
      <c r="H459" s="40"/>
      <c r="I459" s="40"/>
      <c r="J459" s="69">
        <f t="shared" si="32"/>
        <v>1.8518931393581548E-2</v>
      </c>
      <c r="K459" s="70">
        <f t="shared" si="33"/>
        <v>2.6588358606418453E-2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3">
        <v>6.7802128544981509E-3</v>
      </c>
      <c r="E460" s="87">
        <f t="shared" si="34"/>
        <v>4.510728707938038E-2</v>
      </c>
      <c r="F460" s="87">
        <f t="shared" si="35"/>
        <v>4.5107290000000001E-2</v>
      </c>
      <c r="G460" s="44" t="s">
        <v>249</v>
      </c>
      <c r="H460" s="40"/>
      <c r="I460" s="40"/>
      <c r="J460" s="69">
        <f t="shared" si="32"/>
        <v>6.7802128544981509E-3</v>
      </c>
      <c r="K460" s="70">
        <f t="shared" si="33"/>
        <v>3.8327077145501848E-2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3">
        <v>6.1618679889877584E-2</v>
      </c>
      <c r="E461" s="87">
        <f t="shared" si="34"/>
        <v>6.5674500848549228E-2</v>
      </c>
      <c r="F461" s="87">
        <f t="shared" si="35"/>
        <v>6.5674499999999997E-2</v>
      </c>
      <c r="G461" s="44"/>
      <c r="H461" s="40"/>
      <c r="I461" s="40"/>
      <c r="J461" s="69">
        <f t="shared" si="32"/>
        <v>6.1618679889877584E-2</v>
      </c>
      <c r="K461" s="70">
        <f t="shared" si="33"/>
        <v>4.0558201101224128E-3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3">
        <v>1.3274033719545655E-2</v>
      </c>
      <c r="E462" s="87">
        <f t="shared" si="34"/>
        <v>4.510728707938038E-2</v>
      </c>
      <c r="F462" s="87">
        <f t="shared" si="35"/>
        <v>4.5107290000000001E-2</v>
      </c>
      <c r="G462" s="44" t="s">
        <v>249</v>
      </c>
      <c r="H462" s="40"/>
      <c r="I462" s="40"/>
      <c r="J462" s="69">
        <f t="shared" si="32"/>
        <v>1.3274033719545655E-2</v>
      </c>
      <c r="K462" s="70">
        <f t="shared" si="33"/>
        <v>3.1833256280454345E-2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3">
        <v>3.6767234603795225E-2</v>
      </c>
      <c r="E463" s="87">
        <f t="shared" si="34"/>
        <v>4.6219424652338414E-2</v>
      </c>
      <c r="F463" s="87">
        <f t="shared" si="35"/>
        <v>4.6219419999999997E-2</v>
      </c>
      <c r="G463" s="44" t="s">
        <v>249</v>
      </c>
      <c r="H463" s="40"/>
      <c r="I463" s="40"/>
      <c r="J463" s="69">
        <f t="shared" si="32"/>
        <v>3.6767234603795225E-2</v>
      </c>
      <c r="K463" s="70">
        <f t="shared" si="33"/>
        <v>9.4521853962047722E-3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3">
        <v>1.5071377447922177E-2</v>
      </c>
      <c r="E464" s="87">
        <f t="shared" si="34"/>
        <v>4.510728707938038E-2</v>
      </c>
      <c r="F464" s="87">
        <f t="shared" si="35"/>
        <v>4.5107290000000001E-2</v>
      </c>
      <c r="G464" s="44" t="s">
        <v>249</v>
      </c>
      <c r="H464" s="40"/>
      <c r="I464" s="40"/>
      <c r="J464" s="69">
        <f t="shared" si="32"/>
        <v>1.5071377447922177E-2</v>
      </c>
      <c r="K464" s="70">
        <f t="shared" si="33"/>
        <v>3.0035912552077826E-2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3">
        <v>1.0699757313323087E-2</v>
      </c>
      <c r="E465" s="87">
        <f t="shared" si="34"/>
        <v>4.510728707938038E-2</v>
      </c>
      <c r="F465" s="87">
        <f t="shared" si="35"/>
        <v>4.5107290000000001E-2</v>
      </c>
      <c r="G465" s="44" t="s">
        <v>249</v>
      </c>
      <c r="H465" s="40"/>
      <c r="I465" s="40"/>
      <c r="J465" s="69">
        <f t="shared" si="32"/>
        <v>1.0699757313323087E-2</v>
      </c>
      <c r="K465" s="70">
        <f t="shared" si="33"/>
        <v>3.4407532686676914E-2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3">
        <v>1.154360689182732E-2</v>
      </c>
      <c r="E466" s="87">
        <f t="shared" si="34"/>
        <v>4.510728707938038E-2</v>
      </c>
      <c r="F466" s="87">
        <f t="shared" si="35"/>
        <v>4.5107290000000001E-2</v>
      </c>
      <c r="G466" s="44" t="s">
        <v>249</v>
      </c>
      <c r="H466" s="40"/>
      <c r="I466" s="40"/>
      <c r="J466" s="69">
        <f t="shared" si="32"/>
        <v>1.154360689182732E-2</v>
      </c>
      <c r="K466" s="70">
        <f t="shared" si="33"/>
        <v>3.3563683108172683E-2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3">
        <v>5.8256725963203825E-3</v>
      </c>
      <c r="E467" s="87">
        <f t="shared" si="34"/>
        <v>4.510728707938038E-2</v>
      </c>
      <c r="F467" s="87">
        <f t="shared" si="35"/>
        <v>4.5107290000000001E-2</v>
      </c>
      <c r="G467" s="44" t="s">
        <v>249</v>
      </c>
      <c r="H467" s="40"/>
      <c r="I467" s="40"/>
      <c r="J467" s="69">
        <f t="shared" si="32"/>
        <v>5.8256725963203825E-3</v>
      </c>
      <c r="K467" s="70">
        <f t="shared" si="33"/>
        <v>3.9281617403679622E-2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3">
        <v>6.1618679889877584E-2</v>
      </c>
      <c r="E468" s="87">
        <f t="shared" si="34"/>
        <v>6.5674500848549228E-2</v>
      </c>
      <c r="F468" s="87">
        <f t="shared" si="35"/>
        <v>6.5674499999999997E-2</v>
      </c>
      <c r="G468" s="44"/>
      <c r="H468" s="40"/>
      <c r="I468" s="40"/>
      <c r="J468" s="69">
        <f t="shared" si="32"/>
        <v>6.1618679889877584E-2</v>
      </c>
      <c r="K468" s="70">
        <f t="shared" si="33"/>
        <v>4.0558201101224128E-3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3">
        <v>6.1618679889877584E-2</v>
      </c>
      <c r="E469" s="87">
        <f t="shared" si="34"/>
        <v>6.5674500848549228E-2</v>
      </c>
      <c r="F469" s="87">
        <f t="shared" si="35"/>
        <v>6.5674499999999997E-2</v>
      </c>
      <c r="G469" s="44"/>
      <c r="H469" s="40"/>
      <c r="I469" s="40"/>
      <c r="J469" s="69">
        <f t="shared" si="32"/>
        <v>6.1618679889877584E-2</v>
      </c>
      <c r="K469" s="70">
        <f t="shared" si="33"/>
        <v>4.0558201101224128E-3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3">
        <v>6.1618679889877584E-2</v>
      </c>
      <c r="E470" s="87">
        <f t="shared" si="34"/>
        <v>6.5674500848549228E-2</v>
      </c>
      <c r="F470" s="87">
        <f t="shared" si="35"/>
        <v>6.5674499999999997E-2</v>
      </c>
      <c r="G470" s="44"/>
      <c r="H470" s="40"/>
      <c r="I470" s="40"/>
      <c r="J470" s="69">
        <f t="shared" si="32"/>
        <v>6.1618679889877584E-2</v>
      </c>
      <c r="K470" s="70">
        <f t="shared" si="33"/>
        <v>4.0558201101224128E-3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2">
        <v>7.8166587460729037E-3</v>
      </c>
      <c r="E471" s="87">
        <f t="shared" si="34"/>
        <v>4.510728707938038E-2</v>
      </c>
      <c r="F471" s="87">
        <f t="shared" si="35"/>
        <v>4.5107290000000001E-2</v>
      </c>
      <c r="G471" s="44" t="s">
        <v>249</v>
      </c>
      <c r="H471" s="40"/>
      <c r="I471" s="40"/>
      <c r="J471" s="69">
        <f t="shared" si="32"/>
        <v>7.8166587460729037E-3</v>
      </c>
      <c r="K471" s="70">
        <f t="shared" si="33"/>
        <v>3.7290631253927099E-2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2">
        <v>6.2393284115105615E-3</v>
      </c>
      <c r="E472" s="87">
        <f t="shared" si="34"/>
        <v>4.510728707938038E-2</v>
      </c>
      <c r="F472" s="87">
        <f t="shared" si="35"/>
        <v>4.5107290000000001E-2</v>
      </c>
      <c r="G472" s="44" t="s">
        <v>249</v>
      </c>
      <c r="H472" s="40"/>
      <c r="I472" s="40"/>
      <c r="J472" s="69">
        <f t="shared" si="32"/>
        <v>6.2393284115105615E-3</v>
      </c>
      <c r="K472" s="70">
        <f t="shared" si="33"/>
        <v>3.8867961588489437E-2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2">
        <v>2.5473356717652072E-2</v>
      </c>
      <c r="E473" s="87">
        <f t="shared" si="34"/>
        <v>4.6219424652338414E-2</v>
      </c>
      <c r="F473" s="87">
        <f t="shared" si="35"/>
        <v>4.6219419999999997E-2</v>
      </c>
      <c r="G473" s="44" t="s">
        <v>249</v>
      </c>
      <c r="H473" s="40"/>
      <c r="I473" s="40"/>
      <c r="J473" s="69">
        <f t="shared" si="32"/>
        <v>2.5473356717652072E-2</v>
      </c>
      <c r="K473" s="70">
        <f t="shared" si="33"/>
        <v>2.0746063282347925E-2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2">
        <v>1.2789664896244351E-2</v>
      </c>
      <c r="E474" s="87">
        <f t="shared" si="34"/>
        <v>4.510728707938038E-2</v>
      </c>
      <c r="F474" s="87">
        <f t="shared" si="35"/>
        <v>4.5107290000000001E-2</v>
      </c>
      <c r="G474" s="44" t="s">
        <v>249</v>
      </c>
      <c r="H474" s="40"/>
      <c r="I474" s="40"/>
      <c r="J474" s="69">
        <f t="shared" si="32"/>
        <v>1.2789664896244351E-2</v>
      </c>
      <c r="K474" s="70">
        <f t="shared" si="33"/>
        <v>3.2317625103755653E-2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2">
        <v>1.0421297983697184E-2</v>
      </c>
      <c r="E475" s="87">
        <f t="shared" si="34"/>
        <v>4.510728707938038E-2</v>
      </c>
      <c r="F475" s="87">
        <f t="shared" si="35"/>
        <v>4.5107290000000001E-2</v>
      </c>
      <c r="G475" s="44" t="s">
        <v>249</v>
      </c>
      <c r="H475" s="40"/>
      <c r="I475" s="40"/>
      <c r="J475" s="69">
        <f t="shared" si="32"/>
        <v>1.0421297983697184E-2</v>
      </c>
      <c r="K475" s="70">
        <f t="shared" si="33"/>
        <v>3.4685992016302819E-2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2">
        <v>6.1618679889877584E-2</v>
      </c>
      <c r="E476" s="87">
        <f t="shared" si="34"/>
        <v>6.5674500848549228E-2</v>
      </c>
      <c r="F476" s="87">
        <f t="shared" si="35"/>
        <v>6.5674499999999997E-2</v>
      </c>
      <c r="G476" s="44"/>
      <c r="H476" s="40"/>
      <c r="I476" s="40"/>
      <c r="J476" s="69">
        <f t="shared" si="32"/>
        <v>6.1618679889877584E-2</v>
      </c>
      <c r="K476" s="70">
        <f t="shared" si="33"/>
        <v>4.0558201101224128E-3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2">
        <v>3.8414342734851684E-2</v>
      </c>
      <c r="E477" s="87">
        <f t="shared" si="34"/>
        <v>4.6219424652338414E-2</v>
      </c>
      <c r="F477" s="87">
        <f t="shared" si="35"/>
        <v>4.6219419999999997E-2</v>
      </c>
      <c r="G477" s="44" t="s">
        <v>249</v>
      </c>
      <c r="H477" s="40"/>
      <c r="I477" s="40"/>
      <c r="J477" s="69">
        <f t="shared" si="32"/>
        <v>3.8414342734851684E-2</v>
      </c>
      <c r="K477" s="70">
        <f t="shared" si="33"/>
        <v>7.8050772651483136E-3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2">
        <v>4.1746481171873649E-2</v>
      </c>
      <c r="E478" s="87">
        <f t="shared" si="34"/>
        <v>5.3130402803291898E-2</v>
      </c>
      <c r="F478" s="87">
        <f t="shared" si="35"/>
        <v>5.3130400000000001E-2</v>
      </c>
      <c r="G478" s="44" t="s">
        <v>249</v>
      </c>
      <c r="H478" s="40"/>
      <c r="I478" s="40"/>
      <c r="J478" s="69">
        <f t="shared" si="32"/>
        <v>4.1746481171873649E-2</v>
      </c>
      <c r="K478" s="70">
        <f t="shared" si="33"/>
        <v>1.1383918828126352E-2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2">
        <v>6.0454800752952585E-2</v>
      </c>
      <c r="E479" s="87">
        <f t="shared" si="34"/>
        <v>6.5674500848549228E-2</v>
      </c>
      <c r="F479" s="87">
        <f t="shared" si="35"/>
        <v>6.5674499999999997E-2</v>
      </c>
      <c r="G479" s="44"/>
      <c r="H479" s="40"/>
      <c r="I479" s="40"/>
      <c r="J479" s="69">
        <f t="shared" si="32"/>
        <v>6.0454800752952585E-2</v>
      </c>
      <c r="K479" s="70">
        <f t="shared" si="33"/>
        <v>5.2196992470474116E-3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2">
        <v>3.6767234603795225E-2</v>
      </c>
      <c r="E480" s="87">
        <f t="shared" si="34"/>
        <v>4.6219424652338414E-2</v>
      </c>
      <c r="F480" s="87">
        <f t="shared" si="35"/>
        <v>4.6219419999999997E-2</v>
      </c>
      <c r="G480" s="44" t="s">
        <v>249</v>
      </c>
      <c r="H480" s="40"/>
      <c r="I480" s="40"/>
      <c r="J480" s="69">
        <f t="shared" si="32"/>
        <v>3.6767234603795225E-2</v>
      </c>
      <c r="K480" s="70">
        <f t="shared" si="33"/>
        <v>9.4521853962047722E-3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2">
        <v>1.3180028340129242E-2</v>
      </c>
      <c r="E481" s="87">
        <f t="shared" si="34"/>
        <v>4.510728707938038E-2</v>
      </c>
      <c r="F481" s="87">
        <f t="shared" si="35"/>
        <v>4.5107290000000001E-2</v>
      </c>
      <c r="G481" s="44" t="s">
        <v>249</v>
      </c>
      <c r="H481" s="40"/>
      <c r="I481" s="40"/>
      <c r="J481" s="69">
        <f t="shared" si="32"/>
        <v>1.3180028340129242E-2</v>
      </c>
      <c r="K481" s="70">
        <f t="shared" si="33"/>
        <v>3.1927261659870761E-2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2">
        <v>2.3987152631618634E-2</v>
      </c>
      <c r="E482" s="87">
        <f t="shared" si="34"/>
        <v>4.6219424652338414E-2</v>
      </c>
      <c r="F482" s="87">
        <f t="shared" si="35"/>
        <v>4.6219419999999997E-2</v>
      </c>
      <c r="G482" s="44" t="s">
        <v>249</v>
      </c>
      <c r="H482" s="40"/>
      <c r="I482" s="40"/>
      <c r="J482" s="69">
        <f t="shared" si="32"/>
        <v>2.3987152631618634E-2</v>
      </c>
      <c r="K482" s="70">
        <f t="shared" si="33"/>
        <v>2.2232267368381364E-2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2">
        <v>5.8256725963203825E-3</v>
      </c>
      <c r="E483" s="87">
        <f t="shared" si="34"/>
        <v>4.510728707938038E-2</v>
      </c>
      <c r="F483" s="87">
        <f t="shared" si="35"/>
        <v>4.5107290000000001E-2</v>
      </c>
      <c r="G483" s="44" t="s">
        <v>249</v>
      </c>
      <c r="H483" s="40"/>
      <c r="I483" s="40"/>
      <c r="J483" s="69">
        <f t="shared" si="32"/>
        <v>5.8256725963203825E-3</v>
      </c>
      <c r="K483" s="70">
        <f t="shared" si="33"/>
        <v>3.9281617403679622E-2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2">
        <v>1.4244854742548009E-2</v>
      </c>
      <c r="E484" s="87">
        <f t="shared" si="34"/>
        <v>4.510728707938038E-2</v>
      </c>
      <c r="F484" s="87">
        <f t="shared" si="35"/>
        <v>4.5107290000000001E-2</v>
      </c>
      <c r="G484" s="44" t="s">
        <v>249</v>
      </c>
      <c r="H484" s="40"/>
      <c r="I484" s="40"/>
      <c r="J484" s="69">
        <f>+D484</f>
        <v>1.4244854742548009E-2</v>
      </c>
      <c r="K484" s="70">
        <f>F484-J484</f>
        <v>3.0862435257451991E-2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2">
        <v>6.7570675650883011E-3</v>
      </c>
      <c r="E485" s="87">
        <f t="shared" si="34"/>
        <v>4.510728707938038E-2</v>
      </c>
      <c r="F485" s="87">
        <f t="shared" si="35"/>
        <v>4.5107290000000001E-2</v>
      </c>
      <c r="G485" s="44" t="s">
        <v>249</v>
      </c>
      <c r="H485" s="40"/>
      <c r="I485" s="40"/>
      <c r="J485" s="69">
        <f t="shared" ref="J485:J486" si="36">+D485</f>
        <v>6.7570675650883011E-3</v>
      </c>
      <c r="K485" s="70">
        <f t="shared" ref="K485:K486" si="37">F485-J485</f>
        <v>3.83502224349117E-2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2">
        <v>2.1519587777756515E-2</v>
      </c>
      <c r="E486" s="87">
        <f t="shared" si="34"/>
        <v>4.6219424652338414E-2</v>
      </c>
      <c r="F486" s="87">
        <f t="shared" si="35"/>
        <v>4.6219419999999997E-2</v>
      </c>
      <c r="G486" s="44" t="s">
        <v>249</v>
      </c>
      <c r="H486" s="40"/>
      <c r="I486" s="40"/>
      <c r="J486" s="69">
        <f t="shared" si="36"/>
        <v>2.1519587777756515E-2</v>
      </c>
      <c r="K486" s="70">
        <f t="shared" si="37"/>
        <v>2.4699832222243482E-2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2">
        <v>5.3529326925139051E-3</v>
      </c>
      <c r="E487" s="87">
        <f t="shared" si="34"/>
        <v>4.510728707938038E-2</v>
      </c>
      <c r="F487" s="87">
        <f t="shared" si="35"/>
        <v>4.5107290000000001E-2</v>
      </c>
      <c r="G487" s="44" t="s">
        <v>249</v>
      </c>
      <c r="H487" s="40"/>
      <c r="I487" s="40"/>
      <c r="J487" s="69">
        <f t="shared" ref="J487" si="38">+D487</f>
        <v>5.3529326925139051E-3</v>
      </c>
      <c r="K487" s="70">
        <f t="shared" ref="K487" si="39">F487-J487</f>
        <v>3.9754357307486096E-2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2">
        <v>1.0275180820913415E-2</v>
      </c>
      <c r="E488" s="87">
        <f t="shared" si="34"/>
        <v>4.510728707938038E-2</v>
      </c>
      <c r="F488" s="87">
        <f t="shared" si="35"/>
        <v>4.5107290000000001E-2</v>
      </c>
      <c r="G488" s="44" t="s">
        <v>249</v>
      </c>
      <c r="J488" s="69">
        <f t="shared" ref="J488" si="40">+D488</f>
        <v>1.0275180820913415E-2</v>
      </c>
      <c r="K488" s="70">
        <f t="shared" ref="K488" si="41">F488-J488</f>
        <v>3.4832109179086586E-2</v>
      </c>
    </row>
    <row r="489" spans="1:34">
      <c r="A489" s="32">
        <v>1638</v>
      </c>
      <c r="B489" s="32" t="s">
        <v>555</v>
      </c>
      <c r="C489" s="32">
        <v>1638</v>
      </c>
      <c r="D489" s="92">
        <v>3.3784943277556705E-2</v>
      </c>
      <c r="E489" s="87">
        <f t="shared" si="34"/>
        <v>4.6219424652338414E-2</v>
      </c>
      <c r="F489" s="87">
        <f t="shared" si="35"/>
        <v>4.6219419999999997E-2</v>
      </c>
      <c r="G489" s="44" t="s">
        <v>249</v>
      </c>
      <c r="J489" s="69">
        <f t="shared" ref="J489:J492" si="42">+D489</f>
        <v>3.3784943277556705E-2</v>
      </c>
      <c r="K489" s="70">
        <f t="shared" ref="K489:K492" si="43">F489-J489</f>
        <v>1.2434476722443293E-2</v>
      </c>
    </row>
    <row r="490" spans="1:34">
      <c r="A490" s="32">
        <v>1639</v>
      </c>
      <c r="B490" s="32" t="s">
        <v>556</v>
      </c>
      <c r="C490" s="32">
        <v>1639</v>
      </c>
      <c r="D490" s="92">
        <v>1.9459803756405557E-2</v>
      </c>
      <c r="E490" s="87">
        <f t="shared" si="34"/>
        <v>4.510728707938038E-2</v>
      </c>
      <c r="F490" s="87">
        <f t="shared" si="35"/>
        <v>4.5107290000000001E-2</v>
      </c>
      <c r="G490" s="44" t="s">
        <v>249</v>
      </c>
      <c r="J490" s="69">
        <f t="shared" si="42"/>
        <v>1.9459803756405557E-2</v>
      </c>
      <c r="K490" s="70">
        <f t="shared" si="43"/>
        <v>2.5647486243594444E-2</v>
      </c>
    </row>
    <row r="491" spans="1:34">
      <c r="A491" s="32">
        <v>1640</v>
      </c>
      <c r="B491" s="32" t="s">
        <v>557</v>
      </c>
      <c r="C491" s="32">
        <v>1640</v>
      </c>
      <c r="D491" s="92">
        <v>1.9459803756405557E-2</v>
      </c>
      <c r="E491" s="87">
        <f t="shared" si="34"/>
        <v>4.510728707938038E-2</v>
      </c>
      <c r="F491" s="87">
        <f t="shared" si="35"/>
        <v>4.5107290000000001E-2</v>
      </c>
      <c r="G491" s="44" t="s">
        <v>249</v>
      </c>
      <c r="J491" s="69">
        <f t="shared" si="42"/>
        <v>1.9459803756405557E-2</v>
      </c>
      <c r="K491" s="70">
        <f t="shared" si="43"/>
        <v>2.5647486243594444E-2</v>
      </c>
    </row>
    <row r="492" spans="1:34">
      <c r="A492" s="32">
        <v>1651</v>
      </c>
      <c r="B492" s="32" t="s">
        <v>559</v>
      </c>
      <c r="C492" s="32">
        <v>1651</v>
      </c>
      <c r="D492" s="92">
        <v>6.9724038530359737E-3</v>
      </c>
      <c r="E492" s="87">
        <f t="shared" si="34"/>
        <v>4.510728707938038E-2</v>
      </c>
      <c r="F492" s="87">
        <f t="shared" si="35"/>
        <v>4.5107290000000001E-2</v>
      </c>
      <c r="G492" s="44" t="s">
        <v>249</v>
      </c>
      <c r="J492" s="69">
        <f t="shared" si="42"/>
        <v>6.9724038530359737E-3</v>
      </c>
      <c r="K492" s="70">
        <f t="shared" si="43"/>
        <v>3.8134886146964031E-2</v>
      </c>
    </row>
    <row r="493" spans="1:34">
      <c r="A493" s="32">
        <v>1656</v>
      </c>
      <c r="B493" s="32" t="s">
        <v>560</v>
      </c>
      <c r="C493" s="32">
        <v>1656</v>
      </c>
      <c r="D493" s="92">
        <v>6.1618679889877584E-2</v>
      </c>
      <c r="E493" s="87">
        <f t="shared" si="34"/>
        <v>6.5674500848549228E-2</v>
      </c>
      <c r="F493" s="87">
        <f t="shared" si="35"/>
        <v>6.5674499999999997E-2</v>
      </c>
      <c r="G493" s="44"/>
      <c r="J493" s="69">
        <f t="shared" ref="J493:J494" si="44">+D493</f>
        <v>6.1618679889877584E-2</v>
      </c>
      <c r="K493" s="70">
        <f t="shared" ref="K493:K494" si="45">F493-J493</f>
        <v>4.0558201101224128E-3</v>
      </c>
    </row>
    <row r="494" spans="1:34">
      <c r="A494" s="32">
        <v>1657</v>
      </c>
      <c r="B494" s="32" t="s">
        <v>561</v>
      </c>
      <c r="C494" s="32">
        <v>1657</v>
      </c>
      <c r="D494" s="92">
        <v>6.1618679889877584E-2</v>
      </c>
      <c r="E494" s="87">
        <f t="shared" si="34"/>
        <v>6.5674500848549228E-2</v>
      </c>
      <c r="F494" s="87">
        <f t="shared" si="35"/>
        <v>6.5674499999999997E-2</v>
      </c>
      <c r="G494" s="44"/>
      <c r="J494" s="69">
        <f t="shared" si="44"/>
        <v>6.1618679889877584E-2</v>
      </c>
      <c r="K494" s="70">
        <f t="shared" si="45"/>
        <v>4.0558201101224128E-3</v>
      </c>
    </row>
    <row r="495" spans="1:34">
      <c r="A495" s="32">
        <v>1660</v>
      </c>
      <c r="B495" s="32" t="s">
        <v>562</v>
      </c>
      <c r="C495" s="32">
        <v>1660</v>
      </c>
      <c r="D495" s="92">
        <v>1.3205695716077607E-2</v>
      </c>
      <c r="E495" s="87">
        <f t="shared" ref="E495" si="46">IF(AND(G495="X",D495&lt;$N$17),VLOOKUP(D495,$N$7:$Q$51,4,1),IF(D495&lt;$N$17,VLOOKUP(D495,$N$7:$P$51,3,1),IF(G495="X",VLOOKUP(D495,$N$7:$R$51,4,1),VLOOKUP(D495,$N$7:$R$51,3,1))))</f>
        <v>4.510728707938038E-2</v>
      </c>
      <c r="F495" s="87">
        <f t="shared" ref="F495" si="47">ROUND(E495,8)</f>
        <v>4.5107290000000001E-2</v>
      </c>
      <c r="G495" s="44" t="s">
        <v>249</v>
      </c>
      <c r="J495" s="69">
        <f t="shared" ref="J495" si="48">+D495</f>
        <v>1.3205695716077607E-2</v>
      </c>
      <c r="K495" s="70">
        <f t="shared" ref="K495" si="49">F495-J495</f>
        <v>3.1901594283922391E-2</v>
      </c>
    </row>
    <row r="496" spans="1:34">
      <c r="A496" s="32">
        <v>1666</v>
      </c>
      <c r="B496" s="32" t="s">
        <v>564</v>
      </c>
      <c r="C496" s="32">
        <v>1666</v>
      </c>
      <c r="D496" s="92">
        <v>6.1618679889877584E-2</v>
      </c>
      <c r="E496" s="87">
        <f t="shared" ref="E496" si="50">IF(AND(G496="X",D496&lt;$N$17),VLOOKUP(D496,$N$7:$Q$51,4,1),IF(D496&lt;$N$17,VLOOKUP(D496,$N$7:$P$51,3,1),IF(G496="X",VLOOKUP(D496,$N$7:$R$51,4,1),VLOOKUP(D496,$N$7:$R$51,3,1))))</f>
        <v>6.5674500848549228E-2</v>
      </c>
      <c r="F496" s="87">
        <f t="shared" ref="F496" si="51">ROUND(E496,8)</f>
        <v>6.5674499999999997E-2</v>
      </c>
      <c r="G496" s="44"/>
      <c r="J496" s="69">
        <f t="shared" ref="J496" si="52">+D496</f>
        <v>6.1618679889877584E-2</v>
      </c>
      <c r="K496" s="70">
        <f t="shared" ref="K496" si="53">F496-J496</f>
        <v>4.0558201101224128E-3</v>
      </c>
    </row>
    <row r="497" spans="1:11">
      <c r="A497" s="32">
        <v>1667</v>
      </c>
      <c r="B497" s="32" t="s">
        <v>565</v>
      </c>
      <c r="C497" s="32">
        <v>1667</v>
      </c>
      <c r="D497" s="92">
        <v>1.3601755784314743E-2</v>
      </c>
      <c r="E497" s="87">
        <f t="shared" ref="E497" si="54">IF(AND(G497="X",D497&lt;$N$17),VLOOKUP(D497,$N$7:$Q$51,4,1),IF(D497&lt;$N$17,VLOOKUP(D497,$N$7:$P$51,3,1),IF(G497="X",VLOOKUP(D497,$N$7:$R$51,4,1),VLOOKUP(D497,$N$7:$R$51,3,1))))</f>
        <v>4.510728707938038E-2</v>
      </c>
      <c r="F497" s="87">
        <f t="shared" ref="F497" si="55">ROUND(E497,8)</f>
        <v>4.5107290000000001E-2</v>
      </c>
      <c r="G497" s="44" t="s">
        <v>249</v>
      </c>
      <c r="J497" s="69">
        <f t="shared" ref="J497" si="56">+D497</f>
        <v>1.3601755784314743E-2</v>
      </c>
      <c r="K497" s="70">
        <f t="shared" ref="K497" si="57">F497-J497</f>
        <v>3.1505534215685256E-2</v>
      </c>
    </row>
    <row r="498" spans="1:11">
      <c r="A498" s="32">
        <v>1673</v>
      </c>
      <c r="B498" s="32" t="s">
        <v>566</v>
      </c>
      <c r="C498" s="32">
        <v>1673</v>
      </c>
      <c r="D498" s="92">
        <v>6.1618679889877584E-2</v>
      </c>
      <c r="E498" s="87">
        <f t="shared" ref="E498" si="58">IF(AND(G498="X",D498&lt;$N$17),VLOOKUP(D498,$N$7:$Q$51,4,1),IF(D498&lt;$N$17,VLOOKUP(D498,$N$7:$P$51,3,1),IF(G498="X",VLOOKUP(D498,$N$7:$R$51,4,1),VLOOKUP(D498,$N$7:$R$51,3,1))))</f>
        <v>6.5674500848549228E-2</v>
      </c>
      <c r="F498" s="87">
        <f t="shared" ref="F498" si="59">ROUND(E498,8)</f>
        <v>6.5674499999999997E-2</v>
      </c>
      <c r="G498" s="44"/>
      <c r="J498" s="69">
        <f t="shared" ref="J498:J499" si="60">+D498</f>
        <v>6.1618679889877584E-2</v>
      </c>
      <c r="K498" s="70">
        <f t="shared" ref="K498:K499" si="61">F498-J498</f>
        <v>4.0558201101224128E-3</v>
      </c>
    </row>
    <row r="499" spans="1:11">
      <c r="A499" s="32">
        <v>1675</v>
      </c>
      <c r="B499" s="32" t="s">
        <v>567</v>
      </c>
      <c r="C499" s="32">
        <v>1675</v>
      </c>
      <c r="D499" s="92">
        <v>6.1618679889877584E-2</v>
      </c>
      <c r="E499" s="87">
        <f t="shared" ref="E499" si="62">IF(AND(G499="X",D499&lt;$N$17),VLOOKUP(D499,$N$7:$Q$51,4,1),IF(D499&lt;$N$17,VLOOKUP(D499,$N$7:$P$51,3,1),IF(G499="X",VLOOKUP(D499,$N$7:$R$51,4,1),VLOOKUP(D499,$N$7:$R$51,3,1))))</f>
        <v>6.5674500848549228E-2</v>
      </c>
      <c r="F499" s="87">
        <f t="shared" ref="F499" si="63">ROUND(E499,8)</f>
        <v>6.5674499999999997E-2</v>
      </c>
      <c r="G499" s="44"/>
      <c r="J499" s="69">
        <f t="shared" si="60"/>
        <v>6.1618679889877584E-2</v>
      </c>
      <c r="K499" s="70">
        <f t="shared" si="61"/>
        <v>4.0558201101224128E-3</v>
      </c>
    </row>
  </sheetData>
  <sheetProtection algorithmName="SHA-512" hashValue="sgYm176XarJMJYGQxR2+R+VaMRrOefHryTtsY2GO9r8OfhuWIUOhHeqdaxjU0twY3JzOVC88f/047ic5jbV9IA==" saltValue="cXM5E5jvC/NJ4nB1L1qklA==" spinCount="100000" sheet="1" objects="1" scenarios="1"/>
  <mergeCells count="2">
    <mergeCell ref="O68:X68"/>
    <mergeCell ref="M7:M17"/>
  </mergeCells>
  <conditionalFormatting sqref="A2:A418 A420:A494">
    <cfRule type="duplicateValues" dxfId="7" priority="8"/>
  </conditionalFormatting>
  <conditionalFormatting sqref="A495">
    <cfRule type="duplicateValues" dxfId="6" priority="7"/>
  </conditionalFormatting>
  <conditionalFormatting sqref="A496">
    <cfRule type="duplicateValues" dxfId="5" priority="6"/>
  </conditionalFormatting>
  <conditionalFormatting sqref="A497">
    <cfRule type="duplicateValues" dxfId="4" priority="4"/>
  </conditionalFormatting>
  <conditionalFormatting sqref="A498:A499">
    <cfRule type="duplicateValues" dxfId="3" priority="2"/>
  </conditionalFormatting>
  <conditionalFormatting sqref="C496">
    <cfRule type="duplicateValues" dxfId="2" priority="9"/>
  </conditionalFormatting>
  <conditionalFormatting sqref="C497">
    <cfRule type="duplicateValues" dxfId="1" priority="3"/>
  </conditionalFormatting>
  <conditionalFormatting sqref="C498:C49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7c809d6ef0b28280c83f77f27c9fc955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d962b8c52d09580f9323b277ada03fd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PH6YDT5SVYPS-713564309-43140</_dlc_DocId>
    <_dlc_DocIdUrl xmlns="c5714b04-a39d-46f6-a997-5a77b7ebc085">
      <Url>https://bna2.sharepoint.com/sites/Operaciones_BMC/_layouts/15/DocIdRedir.aspx?ID=PH6YDT5SVYPS-713564309-43140</Url>
      <Description>PH6YDT5SVYPS-713564309-43140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84B535-775F-4662-9968-35DF962BA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2024-05-02T12:48:46Z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dbdca5fa-66cd-435a-b757-4462b2bc0cd5</vt:lpwstr>
  </property>
</Properties>
</file>