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na2.sharepoint.com/sites/DireccionGestionTecnica/Documentos/2025/CONTRATOS Y PROGRAMAS/0790-2025/APOYO DIRECTO DE ARROZ PADDY VERDE 2026/BASES DE DATOS/"/>
    </mc:Choice>
  </mc:AlternateContent>
  <xr:revisionPtr revIDLastSave="1340" documentId="13_ncr:1_{C6590209-4A8D-4D50-BCC3-EA1AD85A3E35}" xr6:coauthVersionLast="47" xr6:coauthVersionMax="47" xr10:uidLastSave="{04A1B45A-7FE6-4973-B32D-2E5DCFB9D715}"/>
  <workbookProtection workbookAlgorithmName="SHA-512" workbookHashValue="qulQhxhXAqAimog/AOTTOZCruFYgZjBBnLpwQf34TjwTqtudG0zm09hKQHuW5E2OPqIuF+r283Qjwioa2SPfcQ==" workbookSaltValue="50R0v+MmdUe6jqR4UjbDZg==" workbookSpinCount="100000" lockStructure="1"/>
  <bookViews>
    <workbookView xWindow="28680" yWindow="-120" windowWidth="29040" windowHeight="15720" xr2:uid="{00000000-000D-0000-FFFF-FFFF00000000}"/>
  </bookViews>
  <sheets>
    <sheet name="Simulador" sheetId="1" r:id="rId1"/>
    <sheet name="Config" sheetId="2" state="hidden" r:id="rId2"/>
    <sheet name="Listas" sheetId="3" state="hidden" r:id="rId3"/>
  </sheets>
  <definedNames>
    <definedName name="_xlnm._FilterDatabase" localSheetId="2" hidden="1">Listas!$A$2:$E$365</definedName>
    <definedName name="Bajo_Cauca">Listas!$A$3:$A$238</definedName>
    <definedName name="Centro">Listas!$B$3:$B$365</definedName>
    <definedName name="Costa_Norte">Listas!$C$3:$C$96</definedName>
    <definedName name="ListaTipos">Config!$D$4:$D$6</definedName>
    <definedName name="ListaZonas">Config!$E$4:$E$8</definedName>
    <definedName name="Llanos">Listas!$D$3:$D$66</definedName>
    <definedName name="Santanderes">Listas!$E$3:$E$129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4" i="1" s="1"/>
  <c r="B20" i="1"/>
  <c r="B21" i="1" s="1"/>
  <c r="B22" i="1"/>
  <c r="B30" i="1" l="1"/>
  <c r="B27" i="1"/>
  <c r="B28" i="1" s="1"/>
  <c r="B25" i="1" l="1"/>
  <c r="B26" i="1" s="1"/>
  <c r="B29" i="1" l="1"/>
</calcChain>
</file>

<file path=xl/sharedStrings.xml><?xml version="1.0" encoding="utf-8"?>
<sst xmlns="http://schemas.openxmlformats.org/spreadsheetml/2006/main" count="304" uniqueCount="288">
  <si>
    <t>SIMULADOR DE APOYO A PRODUCTORES DE ARROZ PADDY VERDE – PRIMER SEMESTRE 2026</t>
  </si>
  <si>
    <t>Instrucciones</t>
  </si>
  <si>
    <t>1) Seleccione el tipo de productor. 
2) Seleccione la zona arrocera donde tiene su cultivo → 
3) Seleccione el municipio donde tiene su cultivo.
4) Seleccione el lugar donde entrego el arroz paddy verde.
5) Ingrese el área de su predio.
5) Ingrese las toneladas vendidas, según sus facturas.
6) Ingrese el precio de venta del arroz por toneladas.
El simulador estimará el valor del apoyo aplicando la tarifa por tipo de productor, el tope máximo de toneladas según zona y el rendimiendo del predio del cultivo.
* Los campos marcados son obligatorios.</t>
  </si>
  <si>
    <t>Datos Editables - Seleccione aquí su información</t>
  </si>
  <si>
    <t>Tipo de productor*</t>
  </si>
  <si>
    <t>Zona arrocera*</t>
  </si>
  <si>
    <t>Municipio del predio*</t>
  </si>
  <si>
    <t>Las toneladas vendidas superan el tope máximo de apoyo, el cálculo reconoce solo el máximo permitido.</t>
  </si>
  <si>
    <t>Lugar de entrega del arroz*</t>
  </si>
  <si>
    <t>Área del predio (hectareas)*</t>
  </si>
  <si>
    <t>Toneladas vendidas*</t>
  </si>
  <si>
    <t>En caso de que las cantidades vendidas incluyan valores decimales, estos deberán expresarse utilizando coma (,) como separador decimal y no punto (.)</t>
  </si>
  <si>
    <t>Las toneladas vendidas se encuentran dentro del tope máximo permitido.</t>
  </si>
  <si>
    <t>Precio base facturado ($/t)*</t>
  </si>
  <si>
    <t>Por favor indicar el precio base de la factura de venta del arroz por toneladas.</t>
  </si>
  <si>
    <t>Resultado estimado</t>
  </si>
  <si>
    <t>Precio máximo Res. 42 (Lugar de compra)</t>
  </si>
  <si>
    <t>Validación de precio</t>
  </si>
  <si>
    <t>Tope máximo de toneladas de apoyo</t>
  </si>
  <si>
    <t>Este es el volumen máximo de apoyo.</t>
  </si>
  <si>
    <t>Rendimiento de referencia por zona (t/ha)</t>
  </si>
  <si>
    <t xml:space="preserve"> </t>
  </si>
  <si>
    <t>Producción estimada del predio + 10%</t>
  </si>
  <si>
    <t>El margen de tolerancia es del 10%</t>
  </si>
  <si>
    <t>Toneladas por apoyar</t>
  </si>
  <si>
    <t>Toneladas no reconocidas/no apoyadas</t>
  </si>
  <si>
    <t>Valor máximo del apoyo por tonelada</t>
  </si>
  <si>
    <t>Valor del apoyo por tonelada</t>
  </si>
  <si>
    <t>Valor estimado del apoyo</t>
  </si>
  <si>
    <t>Observación</t>
  </si>
  <si>
    <t>Notas</t>
  </si>
  <si>
    <t>• El valor del apoyo por tonelada será hasta según su tamaño de productor: pequeño $80.000 y mediano $64.000</t>
  </si>
  <si>
    <t xml:space="preserve">• El tope máximo de toneladas apoyadas dependerá de la combinación de tipo de productor, zona arrocera y su producción estimada según el área de su predio. </t>
  </si>
  <si>
    <t xml:space="preserve">• Debe tener en cuenta que si tiene varias facturas con diferente precio deberá sacar el valor estimado del apoyo por factura. </t>
  </si>
  <si>
    <t>• Este archivo es un simulador referencial y no reemplaza la validación final del operador.</t>
  </si>
  <si>
    <t>• Cargue aquí su cuenta de cobro y demás anexos: https://www.cognitoforms.com/BolsaMercantilDeColombia1/SolicitudesDePago2</t>
  </si>
  <si>
    <t>Configuración del simulador</t>
  </si>
  <si>
    <t>PEQUEÑO</t>
  </si>
  <si>
    <t>ListaTipos</t>
  </si>
  <si>
    <t>ListaZonas</t>
  </si>
  <si>
    <t>Zona</t>
  </si>
  <si>
    <t>ListaRendimiento</t>
  </si>
  <si>
    <t>MEDIANO</t>
  </si>
  <si>
    <t>BAJO CAUCA</t>
  </si>
  <si>
    <t>GRANDE</t>
  </si>
  <si>
    <t>CENTRO</t>
  </si>
  <si>
    <t>COSTA NORTE</t>
  </si>
  <si>
    <t>LLANOS</t>
  </si>
  <si>
    <t>SANTANDERES</t>
  </si>
  <si>
    <t>Tipo de productor</t>
  </si>
  <si>
    <t>Lugar compra / molino</t>
  </si>
  <si>
    <t>Precio máximo Res42</t>
  </si>
  <si>
    <t>VILLAVICENCIO</t>
  </si>
  <si>
    <t>ACACÍAS</t>
  </si>
  <si>
    <t>GUAMAL</t>
  </si>
  <si>
    <t>RESTREPO</t>
  </si>
  <si>
    <t>SAN MARTÍN</t>
  </si>
  <si>
    <t>GRANADA</t>
  </si>
  <si>
    <t>PUERTO LLERAS</t>
  </si>
  <si>
    <t>PUERTO LÓPEZ</t>
  </si>
  <si>
    <t>YOPAL</t>
  </si>
  <si>
    <t>AGUAZUL</t>
  </si>
  <si>
    <t>NUNCHÍA</t>
  </si>
  <si>
    <t>VILLANUEVA</t>
  </si>
  <si>
    <t>PORE</t>
  </si>
  <si>
    <t>ESPINAL</t>
  </si>
  <si>
    <t>SALDAÑA</t>
  </si>
  <si>
    <t>LÉRIDA</t>
  </si>
  <si>
    <t>AMBALEMA</t>
  </si>
  <si>
    <t>VENADILLO</t>
  </si>
  <si>
    <t>CHICORAL</t>
  </si>
  <si>
    <t>PURIFICACIÓN</t>
  </si>
  <si>
    <t>IBAGUÉ</t>
  </si>
  <si>
    <t>PIEDRAS</t>
  </si>
  <si>
    <t>HUILA</t>
  </si>
  <si>
    <t>VALLE DEL CAUCA</t>
  </si>
  <si>
    <t>NORTE DE SANTANDER</t>
  </si>
  <si>
    <t>CÓRDOBA</t>
  </si>
  <si>
    <t>MAGDALENA</t>
  </si>
  <si>
    <t>ANTIOQUIA</t>
  </si>
  <si>
    <t>SUCRE</t>
  </si>
  <si>
    <t>ATLÁNTICO</t>
  </si>
  <si>
    <t>BOLÍVAR</t>
  </si>
  <si>
    <t>CESAR</t>
  </si>
  <si>
    <t>LA GUAJIRA</t>
  </si>
  <si>
    <t>SANTANDER</t>
  </si>
  <si>
    <t>ARAUCA</t>
  </si>
  <si>
    <t>Municipios por zona (fuente base: DANE DIVIPOLA)</t>
  </si>
  <si>
    <t>Bajo Cauca</t>
  </si>
  <si>
    <t>Centro</t>
  </si>
  <si>
    <t>Costa Norte</t>
  </si>
  <si>
    <t>Llanos</t>
  </si>
  <si>
    <t>Santanderes</t>
  </si>
  <si>
    <t>ACHÍ - BOLÍVAR</t>
  </si>
  <si>
    <t>AIPE - HUILA</t>
  </si>
  <si>
    <t>AGUACHICA - CESAR</t>
  </si>
  <si>
    <t>ACACÍAS - META</t>
  </si>
  <si>
    <t>BARRANCABERMEJA - SANTANDER</t>
  </si>
  <si>
    <t>AYAPEL - CÓRDOBA</t>
  </si>
  <si>
    <t>ALBANIA - CAQUETÁ</t>
  </si>
  <si>
    <t>ALGARROBO - MAGDALENA</t>
  </si>
  <si>
    <t>AGUAZUL - CASANARE</t>
  </si>
  <si>
    <t>EL ZULIA - NORTE DE SANTANDER</t>
  </si>
  <si>
    <t>BELÉN DE BAJIRÁ - CHOCÓ</t>
  </si>
  <si>
    <t>ALPUJARRA - TOLIMA</t>
  </si>
  <si>
    <t>ARACATACA - MAGDALENA</t>
  </si>
  <si>
    <t>ARAUCA - ARAUCA</t>
  </si>
  <si>
    <t>LA ESPERANZA - NORTE DE SANTANDER</t>
  </si>
  <si>
    <t>BUENAVISTA - CÓRDOBA</t>
  </si>
  <si>
    <t>ALTAMIRA - HUILA</t>
  </si>
  <si>
    <t>ARIGUANÍ - MAGDALENA</t>
  </si>
  <si>
    <t>ARAUQUITA - ARAUCA</t>
  </si>
  <si>
    <t>LOS PATIOS - NORTE DE SANTANDER</t>
  </si>
  <si>
    <t>CÁCERES - ANTIOQUIA</t>
  </si>
  <si>
    <t>ALVARADO - TOLIMA</t>
  </si>
  <si>
    <t>BECERRIL - CESAR</t>
  </si>
  <si>
    <t>BARRANCA DE UPÍA - META</t>
  </si>
  <si>
    <t>PUERTO SANTANDER - NORTE DE SANTANDER</t>
  </si>
  <si>
    <t>CAIMITO - SUCRE</t>
  </si>
  <si>
    <t>AMBALEMA - TOLIMA</t>
  </si>
  <si>
    <t>BOSCONIA - CESAR</t>
  </si>
  <si>
    <t>CABUYARO - META</t>
  </si>
  <si>
    <t>PUERTO WILCHES - SANTANDER</t>
  </si>
  <si>
    <t>CARTAGENA DE INDIAS - BOLÍVAR</t>
  </si>
  <si>
    <t>ARMERO - TOLIMA</t>
  </si>
  <si>
    <t>CHIMICHAGUA - CESAR</t>
  </si>
  <si>
    <t>CASTILLA LA NUEVA - META</t>
  </si>
  <si>
    <t>RIONEGRO - SANTANDER</t>
  </si>
  <si>
    <t>CAUCASIA - ANTIOQUIA</t>
  </si>
  <si>
    <t>BALBOA - CAUCA</t>
  </si>
  <si>
    <t>CHIRIGUANÁ - CESAR</t>
  </si>
  <si>
    <t>CUMARAL - META</t>
  </si>
  <si>
    <t>SABANA DE TORRES - SANTANDER</t>
  </si>
  <si>
    <t>CERETÉ - CÓRDOBA</t>
  </si>
  <si>
    <t>BARAYA - HUILA</t>
  </si>
  <si>
    <t>CURUMANÍ - CESAR</t>
  </si>
  <si>
    <t>CUMARIBO - VICHADA</t>
  </si>
  <si>
    <t>SAN CAYETANO - NORTE DE SANTANDER</t>
  </si>
  <si>
    <t>CHIGORODÓ - ANTIOQUIA</t>
  </si>
  <si>
    <t>BELTRÁN - CUNDINAMARCA</t>
  </si>
  <si>
    <t>DIBULLA - LA GUAJIRA</t>
  </si>
  <si>
    <t>EL CASTILLO - META</t>
  </si>
  <si>
    <t>SAN JOSÉ DE CÚCUTA - NORTE DE SANTANDER</t>
  </si>
  <si>
    <t>CÓRDOBA - BOLÍVAR</t>
  </si>
  <si>
    <t>BUENOS AIRES - CAUCA</t>
  </si>
  <si>
    <t>DISTRACCIÓN - LA GUAJIRA</t>
  </si>
  <si>
    <t>FUENTE DE ORO - META</t>
  </si>
  <si>
    <t>SANTIAGO - NORTE DE SANTANDER</t>
  </si>
  <si>
    <t>EL BAGRE - ANTIOQUIA</t>
  </si>
  <si>
    <t>CALOTO - CAUCA</t>
  </si>
  <si>
    <t>EL COPEY - CESAR</t>
  </si>
  <si>
    <t>GRANADA - META</t>
  </si>
  <si>
    <t>SARDINATA - NORTE DE SANTANDER</t>
  </si>
  <si>
    <t>EL ROBLE - SUCRE</t>
  </si>
  <si>
    <t>CAMPOALEGRE - HUILA</t>
  </si>
  <si>
    <t>EL PASO - CESAR</t>
  </si>
  <si>
    <t>HATO COROZAL - CASANARE</t>
  </si>
  <si>
    <t>TIBÚ - NORTE DE SANTANDER</t>
  </si>
  <si>
    <t>GALERAS - SUCRE</t>
  </si>
  <si>
    <t>CHAPARRAL - TOLIMA</t>
  </si>
  <si>
    <t>EL RETÉN - MAGDALENA</t>
  </si>
  <si>
    <t>LEJANÍAS - META</t>
  </si>
  <si>
    <t>VILLA DEL ROSARIO - NORTE DE SANTANDER</t>
  </si>
  <si>
    <t>GUARANDA - SUCRE</t>
  </si>
  <si>
    <t>COELLO - TOLIMA</t>
  </si>
  <si>
    <t>FONSECA - LA GUAJIRA</t>
  </si>
  <si>
    <t>MANÍ - CASANARE</t>
  </si>
  <si>
    <t>LA APARTADA - CÓRDOBA</t>
  </si>
  <si>
    <t>COYAIMA - TOLIMA</t>
  </si>
  <si>
    <t>GAMARRA - CESAR</t>
  </si>
  <si>
    <t>MAPIRIPÁN - META</t>
  </si>
  <si>
    <t>LA UNIÓN - SUCRE</t>
  </si>
  <si>
    <t>CURILLO - CAQUETÁ</t>
  </si>
  <si>
    <t>LA GLORIA - CESAR</t>
  </si>
  <si>
    <t>MONTERREY - CASANARE</t>
  </si>
  <si>
    <t>LORICA - CÓRDOBA</t>
  </si>
  <si>
    <t>EL PAUJÍL - CAQUETÁ</t>
  </si>
  <si>
    <t>LA JAGUA DE IBIRICO - CESAR</t>
  </si>
  <si>
    <t>NUNCHÍA - CASANARE</t>
  </si>
  <si>
    <t>MAGANGUÉ - BOLÍVAR</t>
  </si>
  <si>
    <t>ESPINAL - TOLIMA</t>
  </si>
  <si>
    <t>PAILITAS - CESAR</t>
  </si>
  <si>
    <t>OROCUÉ - CASANARE</t>
  </si>
  <si>
    <t>MAHATES - BOLÍVAR</t>
  </si>
  <si>
    <t>FALAN - TOLIMA</t>
  </si>
  <si>
    <t>PELAYA - CESAR</t>
  </si>
  <si>
    <t>PARATEBUENO - CUNDINAMARCA</t>
  </si>
  <si>
    <t>MAJAGUAL - SUCRE</t>
  </si>
  <si>
    <t>FLANDES - TOLIMA</t>
  </si>
  <si>
    <t>PIVIJAY - MAGDALENA</t>
  </si>
  <si>
    <t>PAZ DE ARIPORO - CASANARE</t>
  </si>
  <si>
    <t>MARÍA LA BAJA - BOLÍVAR</t>
  </si>
  <si>
    <t>GARZÓN - HUILA</t>
  </si>
  <si>
    <t>PONEDERA - ATLÁNTICO</t>
  </si>
  <si>
    <t>PORE - CASANARE</t>
  </si>
  <si>
    <t>MOMIL - CÓRDOBA</t>
  </si>
  <si>
    <t>GIGANTE - HUILA</t>
  </si>
  <si>
    <t>PUEBLOVIEJO - MAGDALENA</t>
  </si>
  <si>
    <t>PUERTO CONCORDIA - META</t>
  </si>
  <si>
    <t>MONTELÍBANO - CÓRDOBA</t>
  </si>
  <si>
    <t>GUACHENÉ - CAUCA</t>
  </si>
  <si>
    <t>REMOLINO - MAGDALENA</t>
  </si>
  <si>
    <t>PUERTO GAITÁN - META</t>
  </si>
  <si>
    <t>MONTERÍA - CÓRDOBA</t>
  </si>
  <si>
    <t>GUADALAJARA DE BUGA - VALLE DEL CAUCA</t>
  </si>
  <si>
    <t>REPELÓN - ATLÁNTICO</t>
  </si>
  <si>
    <t>PUERTO LLERAS - META</t>
  </si>
  <si>
    <t>MORALES - BOLÍVAR</t>
  </si>
  <si>
    <t>GUAMO - TOLIMA</t>
  </si>
  <si>
    <t>SAN ALBERTO - CESAR</t>
  </si>
  <si>
    <t>PUERTO LÓPEZ - META</t>
  </si>
  <si>
    <t>MUTATÁ - ANTIOQUIA</t>
  </si>
  <si>
    <t>HOBO - HUILA</t>
  </si>
  <si>
    <t>SAN DIEGO - CESAR</t>
  </si>
  <si>
    <t>PUERTO RICO - META</t>
  </si>
  <si>
    <t>NECHÍ - ANTIOQUIA</t>
  </si>
  <si>
    <t>IBAGUÉ - TOLIMA</t>
  </si>
  <si>
    <t>SAN MARTÍN - CESAR</t>
  </si>
  <si>
    <t>PUERTO RONDÓN - ARAUCA</t>
  </si>
  <si>
    <t>NECOCLÍ - ANTIOQUIA</t>
  </si>
  <si>
    <t>JAMUNDÍ - VALLE DEL CAUCA</t>
  </si>
  <si>
    <t>SANTA BÁRBARA DE PINTO - MAGDALENA</t>
  </si>
  <si>
    <t>RESTREPO - META</t>
  </si>
  <si>
    <t>PALMITO - SUCRE</t>
  </si>
  <si>
    <t>LÉRIDA - TOLIMA</t>
  </si>
  <si>
    <t>SITIONUEVO - MAGDALENA</t>
  </si>
  <si>
    <t>SAN CARLOS DE GUAROA - META</t>
  </si>
  <si>
    <t>PINILLOS - BOLÍVAR</t>
  </si>
  <si>
    <t>NATAGAIMA - TOLIMA</t>
  </si>
  <si>
    <t>TAMALAMEQUE - CESAR</t>
  </si>
  <si>
    <t>SAN JOSÉ DEL GUAVIARE - GUAVIARE</t>
  </si>
  <si>
    <t>PLANETA RICA - CÓRDOBA</t>
  </si>
  <si>
    <t>NEIVA - HUILA</t>
  </si>
  <si>
    <t>VALLEDUPAR - CESAR</t>
  </si>
  <si>
    <t>SAN JUAN DE ARAMA - META</t>
  </si>
  <si>
    <t>PUEBLO NUEVO - CÓRDOBA</t>
  </si>
  <si>
    <t>ORTEGA - TOLIMA</t>
  </si>
  <si>
    <t>YONDÓ - ANTIOQUIA</t>
  </si>
  <si>
    <t>SAN LUIS DE PALENQUE - CASANARE</t>
  </si>
  <si>
    <t>PUERTO BERRÍO - ANTIOQUIA</t>
  </si>
  <si>
    <t>PADILLA - CAUCA</t>
  </si>
  <si>
    <t>ZONA BANANERA - MAGDALENA</t>
  </si>
  <si>
    <t>SAN MARTÍN - META</t>
  </si>
  <si>
    <t>PUERTO LIBERTADOR - CÓRDOBA</t>
  </si>
  <si>
    <t>PAICOL - HUILA</t>
  </si>
  <si>
    <t>TAME - ARAUCA</t>
  </si>
  <si>
    <t>REGIDOR - BOLÍVAR</t>
  </si>
  <si>
    <t>PALERMO - HUILA</t>
  </si>
  <si>
    <t>TAURAMENA - CASANARE</t>
  </si>
  <si>
    <t>RIOSUCIO - CHOCÓ</t>
  </si>
  <si>
    <t>PATÍA - CAUCA</t>
  </si>
  <si>
    <t>TRINIDAD - CASANARE</t>
  </si>
  <si>
    <t>SAHAGÚN - CÓRDOBA</t>
  </si>
  <si>
    <t>PIEDRAS - TOLIMA</t>
  </si>
  <si>
    <t>VILLANUEVA - CASANARE</t>
  </si>
  <si>
    <t>SAN BENITO ABAD - SUCRE</t>
  </si>
  <si>
    <t>PRADO - TOLIMA</t>
  </si>
  <si>
    <t>VILLAVICENCIO - META</t>
  </si>
  <si>
    <t>SAN BERNARDO DEL VIENTO - CÓRDOBA</t>
  </si>
  <si>
    <t>PUERTO RICO - CAQUETÁ</t>
  </si>
  <si>
    <t>VISTAHERMOSA - META</t>
  </si>
  <si>
    <t>SAN JACINTO DEL CAUCA - BOLÍVAR</t>
  </si>
  <si>
    <t>PURIFICACIÓN - TOLIMA</t>
  </si>
  <si>
    <t>YOPAL - CASANARE</t>
  </si>
  <si>
    <t>SAN MARCOS - SUCRE</t>
  </si>
  <si>
    <t>RIVERA - HUILA</t>
  </si>
  <si>
    <t>SAN ONOFRE - SUCRE</t>
  </si>
  <si>
    <t>SALDAÑA - TOLIMA</t>
  </si>
  <si>
    <t>SUCRE - SUCRE</t>
  </si>
  <si>
    <t>SAN ANDRÉS DE TUMACO - NARIÑO</t>
  </si>
  <si>
    <t>TIERRALTA - CÓRDOBA</t>
  </si>
  <si>
    <t>SAN JUAN DE RIOSECO - CUNDINAMARCA</t>
  </si>
  <si>
    <t>TIQUISIO - BOLÍVAR</t>
  </si>
  <si>
    <t>SAN LUIS - TOLIMA</t>
  </si>
  <si>
    <t>TURBO - ANTIOQUIA</t>
  </si>
  <si>
    <t>SAN VICENTE DEL CAGUÁN - CAQUETÁ</t>
  </si>
  <si>
    <t>ZARAGOZA - ANTIOQUIA</t>
  </si>
  <si>
    <t>SANTANDER DE QUILICHAO - CAUCA</t>
  </si>
  <si>
    <t>SANTIAGO DE CALI - VALLE DEL CAUCA</t>
  </si>
  <si>
    <t>TELLO - HUILA</t>
  </si>
  <si>
    <t>TERUEL - HUILA</t>
  </si>
  <si>
    <t>TESALIA - HUILA</t>
  </si>
  <si>
    <t>TOCAIMA - CUNDINAMARCA</t>
  </si>
  <si>
    <t>VALLE DE SAN JUAN - TOLIMA</t>
  </si>
  <si>
    <t>VENADILLO - TOLIMA</t>
  </si>
  <si>
    <t>VILLA RICA - CAUCA</t>
  </si>
  <si>
    <t>VILLAVIEJA - HUILA</t>
  </si>
  <si>
    <t>YAGUARÁ - HUILA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</si>
</sst>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
    <numFmt numFmtId="165" formatCode="_-&quot;$&quot;\ * #,##0_-;\-&quot;$&quot;\ * #,##0_-;_-&quot;$&quot;\ * &quot;-&quot;??_-;_-@_-"/>
    <numFmt numFmtId="166" formatCode="&quot;$&quot;\ #,##0"/>
  </numFmts>
  <fonts count="12" x14ac:knownFonts="1">
    <font>
      <sz val="11"/>
      <color theme="1"/>
      <name val="Calibri"/>
      <family val="2"/>
      <scheme val="minor"/>
    </font>
    <font>
      <b/>
      <sz val="13"/>
      <color rgb="FFFFFFFF"/>
      <name val="Calibri"/>
      <family val="2"/>
    </font>
    <font>
      <b/>
      <sz val="11"/>
      <name val="Calibri"/>
      <family val="2"/>
    </font>
    <font>
      <i/>
      <sz val="11"/>
      <color rgb="FF666666"/>
      <name val="Calibri"/>
      <family val="2"/>
    </font>
    <font>
      <sz val="11"/>
      <name val="Calibri"/>
      <family val="2"/>
    </font>
    <font>
      <b/>
      <sz val="14"/>
      <color theme="1"/>
      <name val="Calibri"/>
      <family val="2"/>
      <scheme val="minor"/>
    </font>
    <font>
      <b/>
      <sz val="18"/>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1F4E78"/>
      </patternFill>
    </fill>
    <fill>
      <patternFill patternType="solid">
        <fgColor rgb="FFD9EAF7"/>
      </patternFill>
    </fill>
    <fill>
      <patternFill patternType="solid">
        <fgColor rgb="FFEAF3FF"/>
      </patternFill>
    </fill>
    <fill>
      <patternFill patternType="solid">
        <fgColor rgb="FFF2F2F2"/>
      </patternFill>
    </fill>
    <fill>
      <patternFill patternType="solid">
        <fgColor rgb="FFFFF2CC"/>
      </patternFill>
    </fill>
    <fill>
      <patternFill patternType="solid">
        <fgColor rgb="FFE2F0D9"/>
      </patternFill>
    </fill>
  </fills>
  <borders count="20">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rgb="FFBFBFBF"/>
      </left>
      <right/>
      <top style="thin">
        <color rgb="FFBFBFBF"/>
      </top>
      <bottom style="thin">
        <color rgb="FFBFBFBF"/>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7" fillId="0" borderId="0" applyFont="0" applyFill="0" applyBorder="0" applyAlignment="0" applyProtection="0"/>
    <xf numFmtId="0" fontId="11" fillId="0" borderId="0" applyNumberFormat="0" applyFill="0" applyBorder="0" applyAlignment="0" applyProtection="0"/>
  </cellStyleXfs>
  <cellXfs count="63">
    <xf numFmtId="0" fontId="0" fillId="0" borderId="0" xfId="0"/>
    <xf numFmtId="0" fontId="0" fillId="0" borderId="1" xfId="0" applyBorder="1"/>
    <xf numFmtId="0" fontId="4" fillId="0" borderId="1" xfId="0" applyFont="1" applyBorder="1"/>
    <xf numFmtId="164" fontId="4" fillId="0" borderId="1" xfId="0" applyNumberFormat="1" applyFont="1" applyBorder="1"/>
    <xf numFmtId="164" fontId="0" fillId="0" borderId="1" xfId="0" applyNumberFormat="1" applyBorder="1"/>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xf numFmtId="0" fontId="0" fillId="0" borderId="8" xfId="0" applyBorder="1"/>
    <xf numFmtId="2" fontId="0" fillId="0" borderId="0" xfId="0" applyNumberFormat="1"/>
    <xf numFmtId="0" fontId="6" fillId="4" borderId="4" xfId="0" applyFont="1" applyFill="1" applyBorder="1" applyAlignment="1">
      <alignment horizontal="center" vertical="center"/>
    </xf>
    <xf numFmtId="0" fontId="0" fillId="4" borderId="4" xfId="0" applyFill="1" applyBorder="1" applyAlignment="1">
      <alignment horizontal="center" vertical="center"/>
    </xf>
    <xf numFmtId="0" fontId="9" fillId="4" borderId="4" xfId="0" applyFont="1" applyFill="1" applyBorder="1" applyAlignment="1">
      <alignment horizontal="center" vertical="center"/>
    </xf>
    <xf numFmtId="165" fontId="0" fillId="0" borderId="0" xfId="1" applyNumberFormat="1" applyFont="1"/>
    <xf numFmtId="0" fontId="8" fillId="0" borderId="0" xfId="0" applyFont="1"/>
    <xf numFmtId="166" fontId="10" fillId="4" borderId="4" xfId="1" applyNumberFormat="1" applyFont="1" applyFill="1" applyBorder="1" applyAlignment="1">
      <alignment horizontal="center" vertical="center"/>
    </xf>
    <xf numFmtId="0" fontId="3" fillId="0" borderId="0" xfId="0" applyFont="1" applyAlignment="1">
      <alignment vertical="center"/>
    </xf>
    <xf numFmtId="0" fontId="3" fillId="0" borderId="19" xfId="0" applyFont="1" applyBorder="1" applyAlignment="1">
      <alignment vertical="center"/>
    </xf>
    <xf numFmtId="0" fontId="3" fillId="0" borderId="4" xfId="0" applyFont="1" applyBorder="1" applyAlignment="1">
      <alignment horizontal="center" vertical="center" wrapText="1"/>
    </xf>
    <xf numFmtId="0" fontId="11" fillId="0" borderId="4" xfId="2" applyBorder="1" applyAlignment="1">
      <alignment horizontal="left" vertical="center" wrapText="1"/>
    </xf>
    <xf numFmtId="0" fontId="11" fillId="0" borderId="4" xfId="2" applyBorder="1" applyAlignment="1"/>
    <xf numFmtId="0" fontId="0" fillId="0" borderId="4" xfId="0" applyBorder="1" applyAlignment="1">
      <alignment horizontal="left" vertical="center" wrapText="1"/>
    </xf>
    <xf numFmtId="0" fontId="0" fillId="0" borderId="4" xfId="0" applyBorder="1"/>
    <xf numFmtId="4" fontId="0" fillId="5" borderId="5" xfId="0" applyNumberFormat="1" applyFill="1" applyBorder="1" applyAlignment="1" applyProtection="1">
      <alignment horizontal="left" vertical="center" wrapText="1"/>
      <protection hidden="1"/>
    </xf>
    <xf numFmtId="0" fontId="0" fillId="0" borderId="6" xfId="0" applyBorder="1" applyProtection="1">
      <protection hidden="1"/>
    </xf>
    <xf numFmtId="0" fontId="0" fillId="0" borderId="7" xfId="0" applyBorder="1" applyProtection="1">
      <protection hidden="1"/>
    </xf>
    <xf numFmtId="4" fontId="0" fillId="5" borderId="1" xfId="0" applyNumberFormat="1" applyFill="1" applyBorder="1" applyAlignment="1" applyProtection="1">
      <alignment horizontal="left" vertical="center" wrapText="1"/>
      <protection hidden="1"/>
    </xf>
    <xf numFmtId="0" fontId="0" fillId="0" borderId="2" xfId="0" applyBorder="1" applyProtection="1">
      <protection hidden="1"/>
    </xf>
    <xf numFmtId="0" fontId="0" fillId="0" borderId="3" xfId="0" applyBorder="1" applyProtection="1">
      <protection hidden="1"/>
    </xf>
    <xf numFmtId="164" fontId="0" fillId="5" borderId="12" xfId="0" applyNumberFormat="1" applyFill="1" applyBorder="1" applyAlignment="1" applyProtection="1">
      <alignment horizontal="left" vertical="center" wrapText="1"/>
      <protection hidden="1"/>
    </xf>
    <xf numFmtId="164" fontId="0" fillId="5" borderId="2" xfId="0" applyNumberFormat="1" applyFill="1" applyBorder="1" applyAlignment="1" applyProtection="1">
      <alignment horizontal="left" vertical="center" wrapText="1"/>
      <protection hidden="1"/>
    </xf>
    <xf numFmtId="164" fontId="0" fillId="5" borderId="3" xfId="0" applyNumberFormat="1" applyFill="1" applyBorder="1" applyAlignment="1" applyProtection="1">
      <alignment horizontal="left" vertical="center" wrapText="1"/>
      <protection hidden="1"/>
    </xf>
    <xf numFmtId="0" fontId="1" fillId="2" borderId="0" xfId="0" applyFont="1" applyFill="1" applyAlignment="1">
      <alignment horizontal="center" vertical="center"/>
    </xf>
    <xf numFmtId="0" fontId="0" fillId="0" borderId="0" xfId="0"/>
    <xf numFmtId="0" fontId="2" fillId="3" borderId="9" xfId="0" applyFont="1" applyFill="1" applyBorder="1" applyAlignment="1">
      <alignment horizontal="center"/>
    </xf>
    <xf numFmtId="0" fontId="0" fillId="0" borderId="9" xfId="0" applyBorder="1" applyAlignment="1">
      <alignment horizontal="center"/>
    </xf>
    <xf numFmtId="164" fontId="0" fillId="5" borderId="1" xfId="0" applyNumberFormat="1" applyFill="1" applyBorder="1" applyAlignment="1" applyProtection="1">
      <alignment horizontal="left" vertical="center" wrapText="1"/>
      <protection hidden="1"/>
    </xf>
    <xf numFmtId="0" fontId="2" fillId="3" borderId="4" xfId="0" applyFont="1" applyFill="1" applyBorder="1" applyAlignment="1">
      <alignment horizontal="center" vertical="center" wrapText="1"/>
    </xf>
    <xf numFmtId="0" fontId="0" fillId="0" borderId="4" xfId="0" applyBorder="1" applyAlignment="1">
      <alignment horizontal="center"/>
    </xf>
    <xf numFmtId="164" fontId="5" fillId="7" borderId="1" xfId="0" applyNumberFormat="1" applyFont="1" applyFill="1" applyBorder="1" applyAlignment="1" applyProtection="1">
      <alignment horizontal="left" vertical="center" wrapText="1"/>
      <protection hidden="1"/>
    </xf>
    <xf numFmtId="0" fontId="5" fillId="0" borderId="2" xfId="0" applyFont="1" applyBorder="1" applyProtection="1">
      <protection hidden="1"/>
    </xf>
    <xf numFmtId="0" fontId="5" fillId="0" borderId="3" xfId="0" applyFont="1" applyBorder="1" applyProtection="1">
      <protection hidden="1"/>
    </xf>
    <xf numFmtId="0" fontId="2" fillId="3" borderId="4" xfId="0" applyFont="1" applyFill="1" applyBorder="1" applyAlignment="1">
      <alignment horizontal="center" vertical="center"/>
    </xf>
    <xf numFmtId="0" fontId="0" fillId="0" borderId="4" xfId="0" applyBorder="1" applyAlignment="1">
      <alignment horizontal="center" vertical="center"/>
    </xf>
    <xf numFmtId="0" fontId="0" fillId="6" borderId="1" xfId="0" applyFill="1" applyBorder="1" applyAlignment="1" applyProtection="1">
      <alignment horizontal="left" vertical="center" wrapText="1"/>
      <protection hidden="1"/>
    </xf>
    <xf numFmtId="0" fontId="2" fillId="3" borderId="4" xfId="0" applyFont="1" applyFill="1" applyBorder="1"/>
    <xf numFmtId="4" fontId="0" fillId="5" borderId="12" xfId="0" applyNumberFormat="1" applyFill="1" applyBorder="1" applyAlignment="1" applyProtection="1">
      <alignment horizontal="left" vertical="center" wrapText="1"/>
      <protection hidden="1"/>
    </xf>
    <xf numFmtId="4" fontId="0" fillId="5" borderId="2" xfId="0" applyNumberFormat="1" applyFill="1" applyBorder="1" applyAlignment="1" applyProtection="1">
      <alignment horizontal="left" vertical="center" wrapText="1"/>
      <protection hidden="1"/>
    </xf>
    <xf numFmtId="4" fontId="0" fillId="5" borderId="3" xfId="0" applyNumberFormat="1" applyFill="1" applyBorder="1" applyAlignment="1" applyProtection="1">
      <alignment horizontal="left" vertical="center" wrapText="1"/>
      <protection hidden="1"/>
    </xf>
    <xf numFmtId="3" fontId="0" fillId="5" borderId="5" xfId="0" applyNumberFormat="1" applyFill="1" applyBorder="1" applyAlignment="1" applyProtection="1">
      <alignment horizontal="left" vertical="center" wrapText="1"/>
      <protection hidden="1"/>
    </xf>
    <xf numFmtId="3" fontId="0" fillId="0" borderId="6" xfId="0" applyNumberFormat="1" applyBorder="1" applyProtection="1">
      <protection hidden="1"/>
    </xf>
    <xf numFmtId="3" fontId="0" fillId="0" borderId="7" xfId="0" applyNumberFormat="1" applyBorder="1" applyProtection="1">
      <protection hidden="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 fillId="2" borderId="0" xfId="0" applyFont="1" applyFill="1"/>
  </cellXfs>
  <cellStyles count="3">
    <cellStyle name="Hipervínculo" xfId="2" builtinId="8"/>
    <cellStyle name="Moneda" xfId="1" builtinId="4"/>
    <cellStyle name="Normal" xfId="0" builtinId="0"/>
  </cellStyles>
  <dxfs count="5">
    <dxf>
      <font>
        <color rgb="FF9C0006"/>
      </font>
      <fill>
        <patternFill>
          <bgColor rgb="FFFFC7CE"/>
        </patternFill>
      </fill>
    </dxf>
    <dxf>
      <font>
        <color theme="1"/>
      </font>
      <fill>
        <patternFill>
          <bgColor theme="6"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olsamercantil.com.co/sites/default/files/2026-03/Zonas_Arroceras.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1343025</xdr:colOff>
      <xdr:row>3</xdr:row>
      <xdr:rowOff>107530</xdr:rowOff>
    </xdr:to>
    <xdr:pic>
      <xdr:nvPicPr>
        <xdr:cNvPr id="2" name="Imagen 1">
          <a:extLst>
            <a:ext uri="{FF2B5EF4-FFF2-40B4-BE49-F238E27FC236}">
              <a16:creationId xmlns:a16="http://schemas.microsoft.com/office/drawing/2014/main" id="{4E8F1C93-5781-FAD5-94D6-9BAA869B5CBE}"/>
            </a:ext>
          </a:extLst>
        </xdr:cNvPr>
        <xdr:cNvPicPr>
          <a:picLocks noChangeAspect="1"/>
        </xdr:cNvPicPr>
      </xdr:nvPicPr>
      <xdr:blipFill>
        <a:blip xmlns:r="http://schemas.openxmlformats.org/officeDocument/2006/relationships" r:embed="rId1"/>
        <a:stretch>
          <a:fillRect/>
        </a:stretch>
      </xdr:blipFill>
      <xdr:spPr>
        <a:xfrm>
          <a:off x="0" y="1"/>
          <a:ext cx="1343025" cy="644104"/>
        </a:xfrm>
        <a:prstGeom prst="rect">
          <a:avLst/>
        </a:prstGeom>
      </xdr:spPr>
    </xdr:pic>
    <xdr:clientData/>
  </xdr:twoCellAnchor>
  <xdr:twoCellAnchor>
    <xdr:from>
      <xdr:col>2</xdr:col>
      <xdr:colOff>147107</xdr:colOff>
      <xdr:row>10</xdr:row>
      <xdr:rowOff>80963</xdr:rowOff>
    </xdr:from>
    <xdr:to>
      <xdr:col>2</xdr:col>
      <xdr:colOff>663575</xdr:colOff>
      <xdr:row>10</xdr:row>
      <xdr:rowOff>190500</xdr:rowOff>
    </xdr:to>
    <xdr:sp macro="" textlink="">
      <xdr:nvSpPr>
        <xdr:cNvPr id="5" name="Flecha: hacia la izquierda 4">
          <a:extLst>
            <a:ext uri="{FF2B5EF4-FFF2-40B4-BE49-F238E27FC236}">
              <a16:creationId xmlns:a16="http://schemas.microsoft.com/office/drawing/2014/main" id="{01FA0A13-FB14-63EF-4C7E-5BEA418F323E}"/>
            </a:ext>
          </a:extLst>
        </xdr:cNvPr>
        <xdr:cNvSpPr/>
      </xdr:nvSpPr>
      <xdr:spPr>
        <a:xfrm>
          <a:off x="4564326" y="3986213"/>
          <a:ext cx="516468" cy="109537"/>
        </a:xfrm>
        <a:prstGeom prst="leftArrow">
          <a:avLst/>
        </a:prstGeom>
        <a:solidFill>
          <a:schemeClr val="tx2">
            <a:lumMod val="40000"/>
            <a:lumOff val="6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695325</xdr:colOff>
      <xdr:row>9</xdr:row>
      <xdr:rowOff>176212</xdr:rowOff>
    </xdr:from>
    <xdr:to>
      <xdr:col>4</xdr:col>
      <xdr:colOff>364067</xdr:colOff>
      <xdr:row>11</xdr:row>
      <xdr:rowOff>242093</xdr:rowOff>
    </xdr:to>
    <xdr:sp macro="" textlink="">
      <xdr:nvSpPr>
        <xdr:cNvPr id="6" name="CuadroTexto 5">
          <a:extLst>
            <a:ext uri="{FF2B5EF4-FFF2-40B4-BE49-F238E27FC236}">
              <a16:creationId xmlns:a16="http://schemas.microsoft.com/office/drawing/2014/main" id="{DB135875-247A-46DB-887F-0A2A7FAF8E8C}"/>
            </a:ext>
          </a:extLst>
        </xdr:cNvPr>
        <xdr:cNvSpPr txBox="1"/>
      </xdr:nvSpPr>
      <xdr:spPr>
        <a:xfrm>
          <a:off x="5112544" y="3902868"/>
          <a:ext cx="2192867" cy="518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 aquí</a:t>
          </a:r>
        </a:p>
      </xdr:txBody>
    </xdr:sp>
    <xdr:clientData/>
  </xdr:twoCellAnchor>
  <xdr:twoCellAnchor>
    <xdr:from>
      <xdr:col>1</xdr:col>
      <xdr:colOff>641350</xdr:colOff>
      <xdr:row>7</xdr:row>
      <xdr:rowOff>292101</xdr:rowOff>
    </xdr:from>
    <xdr:to>
      <xdr:col>4</xdr:col>
      <xdr:colOff>31750</xdr:colOff>
      <xdr:row>7</xdr:row>
      <xdr:rowOff>521495</xdr:rowOff>
    </xdr:to>
    <xdr:sp macro="" textlink="">
      <xdr:nvSpPr>
        <xdr:cNvPr id="4" name="CuadroTexto 3">
          <a:hlinkClick xmlns:r="http://schemas.openxmlformats.org/officeDocument/2006/relationships" r:id="rId2"/>
          <a:extLst>
            <a:ext uri="{FF2B5EF4-FFF2-40B4-BE49-F238E27FC236}">
              <a16:creationId xmlns:a16="http://schemas.microsoft.com/office/drawing/2014/main" id="{AC840070-D237-53AA-0028-FDFCB22EFA5F}"/>
            </a:ext>
          </a:extLst>
        </xdr:cNvPr>
        <xdr:cNvSpPr txBox="1"/>
      </xdr:nvSpPr>
      <xdr:spPr>
        <a:xfrm>
          <a:off x="3292475" y="1689101"/>
          <a:ext cx="3660775" cy="229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u="sng">
              <a:solidFill>
                <a:schemeClr val="tx2"/>
              </a:solidFill>
            </a:rPr>
            <a:t>De click aqui para ver su zona según su municipio</a:t>
          </a:r>
        </a:p>
      </xdr:txBody>
    </xdr:sp>
    <xdr:clientData/>
  </xdr:twoCellAnchor>
  <xdr:twoCellAnchor>
    <xdr:from>
      <xdr:col>2</xdr:col>
      <xdr:colOff>26195</xdr:colOff>
      <xdr:row>10</xdr:row>
      <xdr:rowOff>199232</xdr:rowOff>
    </xdr:from>
    <xdr:to>
      <xdr:col>4</xdr:col>
      <xdr:colOff>1175545</xdr:colOff>
      <xdr:row>13</xdr:row>
      <xdr:rowOff>265112</xdr:rowOff>
    </xdr:to>
    <xdr:sp macro="" textlink="">
      <xdr:nvSpPr>
        <xdr:cNvPr id="7" name="CuadroTexto 6">
          <a:hlinkClick xmlns:r="http://schemas.openxmlformats.org/officeDocument/2006/relationships" r:id="rId2"/>
          <a:extLst>
            <a:ext uri="{FF2B5EF4-FFF2-40B4-BE49-F238E27FC236}">
              <a16:creationId xmlns:a16="http://schemas.microsoft.com/office/drawing/2014/main" id="{76C30FF7-E7E2-4676-837A-721A0ED1FDE7}"/>
            </a:ext>
          </a:extLst>
        </xdr:cNvPr>
        <xdr:cNvSpPr txBox="1"/>
      </xdr:nvSpPr>
      <xdr:spPr>
        <a:xfrm>
          <a:off x="4443414" y="4104482"/>
          <a:ext cx="3673475" cy="887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u="sng">
              <a:solidFill>
                <a:schemeClr val="tx2"/>
              </a:solidFill>
            </a:rPr>
            <a:t>Si tiene dudas de cual es su zona puede consultarla dando click aqui</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gnitoforms.com/BolsaMercantilDeColombia1/SolicitudesDePago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tabSelected="1" zoomScale="60" zoomScaleNormal="60" workbookViewId="0">
      <selection activeCell="B30" sqref="B30:E30"/>
    </sheetView>
  </sheetViews>
  <sheetFormatPr baseColWidth="10" defaultColWidth="0" defaultRowHeight="14.5" zeroHeight="1" x14ac:dyDescent="0.35"/>
  <cols>
    <col min="1" max="1" width="51.54296875" customWidth="1"/>
    <col min="2" max="2" width="25.1796875" customWidth="1"/>
    <col min="3" max="5" width="18" customWidth="1"/>
    <col min="6" max="6" width="0.81640625" customWidth="1"/>
    <col min="7" max="7" width="35.453125" customWidth="1"/>
    <col min="8" max="8" width="8.7265625" hidden="1" customWidth="1"/>
    <col min="9" max="9" width="0" hidden="1" customWidth="1"/>
    <col min="10" max="16384" width="8.7265625" hidden="1"/>
  </cols>
  <sheetData>
    <row r="1" spans="1:8" x14ac:dyDescent="0.35"/>
    <row r="2" spans="1:8" x14ac:dyDescent="0.35"/>
    <row r="3" spans="1:8" x14ac:dyDescent="0.35"/>
    <row r="4" spans="1:8" x14ac:dyDescent="0.35"/>
    <row r="5" spans="1:8" ht="24" customHeight="1" x14ac:dyDescent="0.35">
      <c r="A5" s="33" t="s">
        <v>0</v>
      </c>
      <c r="B5" s="34"/>
      <c r="C5" s="34"/>
      <c r="D5" s="34"/>
      <c r="E5" s="34"/>
    </row>
    <row r="6" spans="1:8" x14ac:dyDescent="0.35"/>
    <row r="7" spans="1:8" x14ac:dyDescent="0.35">
      <c r="A7" s="38" t="s">
        <v>1</v>
      </c>
      <c r="B7" s="39"/>
      <c r="C7" s="39"/>
      <c r="D7" s="39"/>
      <c r="E7" s="39"/>
    </row>
    <row r="8" spans="1:8" ht="170.15" customHeight="1" x14ac:dyDescent="0.35">
      <c r="A8" s="22" t="s">
        <v>2</v>
      </c>
      <c r="B8" s="23"/>
      <c r="C8" s="23"/>
      <c r="D8" s="23"/>
      <c r="E8" s="23"/>
    </row>
    <row r="9" spans="1:8" x14ac:dyDescent="0.35"/>
    <row r="10" spans="1:8" x14ac:dyDescent="0.35">
      <c r="A10" s="35" t="s">
        <v>3</v>
      </c>
      <c r="B10" s="36"/>
      <c r="C10" s="36"/>
      <c r="D10" s="36"/>
      <c r="E10" s="36"/>
    </row>
    <row r="11" spans="1:8" ht="22" customHeight="1" x14ac:dyDescent="0.35">
      <c r="A11" s="5" t="s">
        <v>4</v>
      </c>
      <c r="B11" s="12"/>
      <c r="C11" s="53"/>
      <c r="D11" s="54"/>
      <c r="E11" s="55"/>
      <c r="F11" s="15"/>
    </row>
    <row r="12" spans="1:8" ht="22" customHeight="1" x14ac:dyDescent="0.35">
      <c r="A12" s="5" t="s">
        <v>5</v>
      </c>
      <c r="B12" s="12"/>
      <c r="C12" s="56"/>
      <c r="D12" s="57"/>
      <c r="E12" s="58"/>
    </row>
    <row r="13" spans="1:8" ht="22" customHeight="1" x14ac:dyDescent="0.35">
      <c r="A13" s="5" t="s">
        <v>6</v>
      </c>
      <c r="B13" s="12"/>
      <c r="C13" s="56"/>
      <c r="D13" s="57"/>
      <c r="E13" s="58"/>
      <c r="H13" t="s">
        <v>7</v>
      </c>
    </row>
    <row r="14" spans="1:8" ht="22" customHeight="1" x14ac:dyDescent="0.35">
      <c r="A14" s="5" t="s">
        <v>8</v>
      </c>
      <c r="B14" s="12"/>
      <c r="C14" s="56"/>
      <c r="D14" s="57"/>
      <c r="E14" s="58"/>
    </row>
    <row r="15" spans="1:8" ht="22" customHeight="1" x14ac:dyDescent="0.35">
      <c r="A15" s="5" t="s">
        <v>9</v>
      </c>
      <c r="B15" s="13"/>
      <c r="C15" s="59"/>
      <c r="D15" s="60"/>
      <c r="E15" s="61"/>
    </row>
    <row r="16" spans="1:8" ht="50.25" customHeight="1" x14ac:dyDescent="0.35">
      <c r="A16" s="5" t="s">
        <v>10</v>
      </c>
      <c r="B16" s="11"/>
      <c r="C16" s="19" t="s">
        <v>11</v>
      </c>
      <c r="D16" s="19"/>
      <c r="E16" s="19"/>
      <c r="H16" t="s">
        <v>12</v>
      </c>
    </row>
    <row r="17" spans="1:7" ht="37" customHeight="1" x14ac:dyDescent="0.35">
      <c r="A17" s="5" t="s">
        <v>13</v>
      </c>
      <c r="B17" s="16"/>
      <c r="C17" s="19" t="s">
        <v>14</v>
      </c>
      <c r="D17" s="19"/>
      <c r="E17" s="19"/>
    </row>
    <row r="18" spans="1:7" ht="22" customHeight="1" x14ac:dyDescent="0.35"/>
    <row r="19" spans="1:7" ht="22" customHeight="1" x14ac:dyDescent="0.35">
      <c r="A19" s="43" t="s">
        <v>15</v>
      </c>
      <c r="B19" s="44"/>
      <c r="C19" s="44"/>
      <c r="D19" s="44"/>
      <c r="E19" s="44"/>
    </row>
    <row r="20" spans="1:7" ht="22" customHeight="1" x14ac:dyDescent="0.35">
      <c r="A20" s="6" t="s">
        <v>16</v>
      </c>
      <c r="B20" s="50" t="str">
        <f>IFERROR(VLOOKUP(B14,Config!A15:B49,2,FALSE),"")</f>
        <v/>
      </c>
      <c r="C20" s="51"/>
      <c r="D20" s="51"/>
      <c r="E20" s="52"/>
    </row>
    <row r="21" spans="1:7" ht="22" customHeight="1" x14ac:dyDescent="0.35">
      <c r="A21" s="6" t="s">
        <v>17</v>
      </c>
      <c r="B21" s="24" t="str">
        <f>IF(OR(B17="",B14=""),"",IF(B20="","REVISAR LUGAR DE COMPRA/PRECIO",IF(B17&lt;B20,"CUMPLE PRECIO","NO CUMPLE PRECIO, ESTA FACTURA NO ES OBJETO DE APOYO")))</f>
        <v/>
      </c>
      <c r="C21" s="25"/>
      <c r="D21" s="25"/>
      <c r="E21" s="26"/>
    </row>
    <row r="22" spans="1:7" ht="22" customHeight="1" x14ac:dyDescent="0.35">
      <c r="A22" s="6" t="s">
        <v>18</v>
      </c>
      <c r="B22" s="24" t="str">
        <f>IFERROR(INDEX(Config!$B$10:$F$12,MATCH(B11,Config!$A$10:$A$12,0),MATCH(B12,Config!$B$9:$F$9,0)),"")</f>
        <v/>
      </c>
      <c r="C22" s="25"/>
      <c r="D22" s="25"/>
      <c r="E22" s="26"/>
      <c r="G22" s="18" t="s">
        <v>19</v>
      </c>
    </row>
    <row r="23" spans="1:7" ht="22" customHeight="1" x14ac:dyDescent="0.35">
      <c r="A23" s="5" t="s">
        <v>20</v>
      </c>
      <c r="B23" s="24" t="str">
        <f>IFERROR(VLOOKUP(B12,Config!$F$4:$G$8,2,FALSE),"")</f>
        <v/>
      </c>
      <c r="C23" s="25"/>
      <c r="D23" s="25"/>
      <c r="E23" s="26"/>
      <c r="G23" s="17" t="s">
        <v>21</v>
      </c>
    </row>
    <row r="24" spans="1:7" ht="22" customHeight="1" x14ac:dyDescent="0.35">
      <c r="A24" s="6" t="s">
        <v>22</v>
      </c>
      <c r="B24" s="47" t="str">
        <f>IF(OR(B15="",B23=""),"",(B15*B23)*(1+10%))</f>
        <v/>
      </c>
      <c r="C24" s="48"/>
      <c r="D24" s="48"/>
      <c r="E24" s="49"/>
      <c r="G24" s="18" t="s">
        <v>23</v>
      </c>
    </row>
    <row r="25" spans="1:7" ht="22" customHeight="1" x14ac:dyDescent="0.35">
      <c r="A25" s="7" t="s">
        <v>24</v>
      </c>
      <c r="B25" s="27" t="str">
        <f>IF(OR(B16="",B21=""),"",IF(B21="CUMPLE PRECIO",MIN(B16,B24,B22),0))</f>
        <v/>
      </c>
      <c r="C25" s="28"/>
      <c r="D25" s="28"/>
      <c r="E25" s="29"/>
    </row>
    <row r="26" spans="1:7" ht="22" customHeight="1" x14ac:dyDescent="0.35">
      <c r="A26" s="7" t="s">
        <v>25</v>
      </c>
      <c r="B26" s="27" t="str">
        <f>IF(OR(B16="",B25=""),"",MAX(B16-B25,0))</f>
        <v/>
      </c>
      <c r="C26" s="28"/>
      <c r="D26" s="28"/>
      <c r="E26" s="29"/>
    </row>
    <row r="27" spans="1:7" ht="22" customHeight="1" x14ac:dyDescent="0.35">
      <c r="A27" s="7" t="s">
        <v>26</v>
      </c>
      <c r="B27" s="37" t="str">
        <f>IFERROR(VLOOKUP(B11,Config!$A$3:$B$5,2,FALSE),"")</f>
        <v/>
      </c>
      <c r="C27" s="28"/>
      <c r="D27" s="28"/>
      <c r="E27" s="29"/>
    </row>
    <row r="28" spans="1:7" ht="22" customHeight="1" x14ac:dyDescent="0.35">
      <c r="A28" s="7" t="s">
        <v>27</v>
      </c>
      <c r="B28" s="30" t="str">
        <f>IF(OR(B17="",B20="",B27=""),"",IF(B17&gt;B20,0,MIN(B27,MAX(B20-B17,0))))</f>
        <v/>
      </c>
      <c r="C28" s="31"/>
      <c r="D28" s="31"/>
      <c r="E28" s="32"/>
    </row>
    <row r="29" spans="1:7" ht="22" customHeight="1" x14ac:dyDescent="0.45">
      <c r="A29" s="7" t="s">
        <v>28</v>
      </c>
      <c r="B29" s="40" t="str">
        <f>IF(OR(B25="",B28=""),"",B25*B28)</f>
        <v/>
      </c>
      <c r="C29" s="41"/>
      <c r="D29" s="41"/>
      <c r="E29" s="42"/>
    </row>
    <row r="30" spans="1:7" ht="44.15" customHeight="1" x14ac:dyDescent="0.35">
      <c r="A30" s="7" t="s">
        <v>29</v>
      </c>
      <c r="B30" s="45" t="str">
        <f>IF(OR(B11="",B12="",B13="",B16="",B14="",B15="",B17=""),"Complete todos los campos editables.",IF(B16&gt;B24,"Las toneladas vendidas superan la producción estimada de su predio, el cálculo reconoce solo el máximo permitido según la producción estimada de su predio.","Las toneladas vendidas se encuentran dentro del tope máximo permitido."))</f>
        <v>Complete todos los campos editables.</v>
      </c>
      <c r="C30" s="28"/>
      <c r="D30" s="28"/>
      <c r="E30" s="29"/>
    </row>
    <row r="31" spans="1:7" x14ac:dyDescent="0.35"/>
    <row r="32" spans="1:7" x14ac:dyDescent="0.35">
      <c r="A32" s="46" t="s">
        <v>30</v>
      </c>
      <c r="B32" s="23"/>
      <c r="C32" s="23"/>
      <c r="D32" s="23"/>
      <c r="E32" s="23"/>
    </row>
    <row r="33" spans="1:5" x14ac:dyDescent="0.35">
      <c r="A33" s="22" t="s">
        <v>31</v>
      </c>
      <c r="B33" s="23"/>
      <c r="C33" s="23"/>
      <c r="D33" s="23"/>
      <c r="E33" s="23"/>
    </row>
    <row r="34" spans="1:5" ht="39.65" customHeight="1" x14ac:dyDescent="0.35">
      <c r="A34" s="22" t="s">
        <v>32</v>
      </c>
      <c r="B34" s="23"/>
      <c r="C34" s="23"/>
      <c r="D34" s="23"/>
      <c r="E34" s="23"/>
    </row>
    <row r="35" spans="1:5" ht="28" customHeight="1" x14ac:dyDescent="0.35">
      <c r="A35" s="22" t="s">
        <v>33</v>
      </c>
      <c r="B35" s="23"/>
      <c r="C35" s="23"/>
      <c r="D35" s="23"/>
      <c r="E35" s="23"/>
    </row>
    <row r="36" spans="1:5" x14ac:dyDescent="0.35">
      <c r="A36" s="22" t="s">
        <v>34</v>
      </c>
      <c r="B36" s="23"/>
      <c r="C36" s="23"/>
      <c r="D36" s="23"/>
      <c r="E36" s="23"/>
    </row>
    <row r="37" spans="1:5" x14ac:dyDescent="0.35">
      <c r="A37" s="20" t="s">
        <v>35</v>
      </c>
      <c r="B37" s="21"/>
      <c r="C37" s="21"/>
      <c r="D37" s="21"/>
      <c r="E37" s="21"/>
    </row>
    <row r="38" spans="1:5" x14ac:dyDescent="0.35"/>
  </sheetData>
  <sheetProtection algorithmName="SHA-512" hashValue="fN0CZCDkQFHjltXPnkmJpATMJYDs8+Y7+dcoMABPiTy3kPKuD5YJkglFw/ySCeppUzNmg03P87KtXyIv3jFM4Q==" saltValue="ZUuGQI1oPOOoqZmaes/4AA==" spinCount="100000" sheet="1" objects="1" scenarios="1"/>
  <protectedRanges>
    <protectedRange sqref="B11:B17" name="EDITAR"/>
  </protectedRanges>
  <mergeCells count="25">
    <mergeCell ref="A5:E5"/>
    <mergeCell ref="A35:E35"/>
    <mergeCell ref="A10:E10"/>
    <mergeCell ref="A34:E34"/>
    <mergeCell ref="B27:E27"/>
    <mergeCell ref="A7:E7"/>
    <mergeCell ref="A33:E33"/>
    <mergeCell ref="B29:E29"/>
    <mergeCell ref="A19:E19"/>
    <mergeCell ref="A8:E8"/>
    <mergeCell ref="B30:E30"/>
    <mergeCell ref="A32:E32"/>
    <mergeCell ref="B24:E24"/>
    <mergeCell ref="B20:E20"/>
    <mergeCell ref="C16:E16"/>
    <mergeCell ref="C11:E15"/>
    <mergeCell ref="C17:E17"/>
    <mergeCell ref="A37:E37"/>
    <mergeCell ref="A36:E36"/>
    <mergeCell ref="B22:E22"/>
    <mergeCell ref="B26:E26"/>
    <mergeCell ref="B25:E25"/>
    <mergeCell ref="B21:E21"/>
    <mergeCell ref="B23:E23"/>
    <mergeCell ref="B28:E28"/>
  </mergeCells>
  <conditionalFormatting sqref="B21:E21">
    <cfRule type="cellIs" dxfId="4" priority="2" operator="equal">
      <formula>"NO CUMPLE PRECIO, ESTA FACTURA NO ES OBJETO DE APOYO"</formula>
    </cfRule>
    <cfRule type="cellIs" dxfId="3" priority="3" operator="equal">
      <formula>"CUMPLE PRECIO"</formula>
    </cfRule>
  </conditionalFormatting>
  <conditionalFormatting sqref="B29:E29">
    <cfRule type="cellIs" dxfId="2" priority="1" operator="equal">
      <formula>0</formula>
    </cfRule>
  </conditionalFormatting>
  <dataValidations count="4">
    <dataValidation type="list" promptTitle="Zona arrocera" prompt="Seleccione una de las cinco zonas habilitadas." sqref="B12" xr:uid="{00000000-0002-0000-0000-000001000000}">
      <formula1>ListaZonas</formula1>
    </dataValidation>
    <dataValidation type="list" promptTitle="Municipio" prompt="Seleccione un municipio de la zona elegida." sqref="B13" xr:uid="{00000000-0002-0000-0000-000002000000}">
      <formula1>INDIRECT(SUBSTITUTE($B$12," ","_"))</formula1>
    </dataValidation>
    <dataValidation type="decimal" operator="greaterThanOrEqual" promptTitle="Toneladas vendidas" prompt="Ingrese el volumen vendido en toneladas." sqref="B16:B17" xr:uid="{00000000-0002-0000-0000-000003000000}">
      <formula1>0</formula1>
    </dataValidation>
    <dataValidation promptTitle="Municipio" prompt="Seleccione un municipio de la zona elegida." sqref="B15 B23" xr:uid="{9E7B1DB4-1351-4227-90B1-A1ADD01E72AB}"/>
  </dataValidations>
  <hyperlinks>
    <hyperlink ref="A37:E37" r:id="rId1" display="• Cargue aquí su cuenta de cobro y demás anexos: https://www.cognitoforms.com/BolsaMercantilDeColombia1/SolicitudesDePago2" xr:uid="{04621D1E-6D31-4E52-B089-3E04AA0D7D4C}"/>
  </hyperlinks>
  <pageMargins left="0.75" right="0.75" top="1" bottom="1" header="0.5" footer="0.5"/>
  <pageSetup scale="52"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9BD64222-347E-419B-8EE6-CF51CDCD70AE}">
            <xm:f>NOT(ISERROR(SEARCH($H$16,B30)))</xm:f>
            <xm:f>$H$16</xm:f>
            <x14:dxf>
              <font>
                <color theme="1"/>
              </font>
              <fill>
                <patternFill>
                  <bgColor theme="6" tint="0.79998168889431442"/>
                </patternFill>
              </fill>
            </x14:dxf>
          </x14:cfRule>
          <x14:cfRule type="containsText" priority="5" operator="containsText" id="{86771C7E-59FA-4B01-977C-E4EA18AF0D2D}">
            <xm:f>NOT(ISERROR(SEARCH($H$13,B30)))</xm:f>
            <xm:f>$H$13</xm:f>
            <x14:dxf>
              <font>
                <color rgb="FF9C0006"/>
              </font>
              <fill>
                <patternFill>
                  <bgColor rgb="FFFFC7CE"/>
                </patternFill>
              </fill>
            </x14:dxf>
          </x14:cfRule>
          <xm:sqref>B30:E30</xm:sqref>
        </x14:conditionalFormatting>
      </x14:conditionalFormattings>
    </ext>
    <ext xmlns:x14="http://schemas.microsoft.com/office/spreadsheetml/2009/9/main" uri="{CCE6A557-97BC-4b89-ADB6-D9C93CAAB3DF}">
      <x14:dataValidations xmlns:xm="http://schemas.microsoft.com/office/excel/2006/main" count="2">
        <x14:dataValidation type="list" promptTitle="Tipo de productor" prompt="Seleccione Pequeño, Mediano o Grande." xr:uid="{00000000-0002-0000-0000-000000000000}">
          <x14:formula1>
            <xm:f>Config!$D$4:$D$6</xm:f>
          </x14:formula1>
          <xm:sqref>B11</xm:sqref>
        </x14:dataValidation>
        <x14:dataValidation type="list" promptTitle="Municipio" prompt="Seleccione un municipio de la zona elegida." xr:uid="{F94B897B-22FA-4712-A710-867189886DEC}">
          <x14:formula1>
            <xm:f>Config!$A$15:$A$49</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workbookViewId="0">
      <selection activeCell="B6" sqref="B6"/>
    </sheetView>
  </sheetViews>
  <sheetFormatPr baseColWidth="10" defaultColWidth="8.7265625" defaultRowHeight="14.5" x14ac:dyDescent="0.35"/>
  <cols>
    <col min="1" max="6" width="18" customWidth="1"/>
  </cols>
  <sheetData>
    <row r="1" spans="1:7" ht="17" x14ac:dyDescent="0.35">
      <c r="A1" s="33" t="s">
        <v>36</v>
      </c>
      <c r="B1" s="34"/>
      <c r="C1" s="34"/>
      <c r="D1" s="34"/>
      <c r="E1" s="34"/>
      <c r="F1" s="34"/>
    </row>
    <row r="3" spans="1:7" x14ac:dyDescent="0.35">
      <c r="A3" s="2" t="s">
        <v>37</v>
      </c>
      <c r="B3" s="3">
        <v>80000</v>
      </c>
      <c r="C3" s="1"/>
      <c r="D3" s="1" t="s">
        <v>38</v>
      </c>
      <c r="E3" s="1" t="s">
        <v>39</v>
      </c>
      <c r="F3" s="9" t="s">
        <v>40</v>
      </c>
      <c r="G3" s="1" t="s">
        <v>41</v>
      </c>
    </row>
    <row r="4" spans="1:7" x14ac:dyDescent="0.35">
      <c r="A4" s="1" t="s">
        <v>42</v>
      </c>
      <c r="B4" s="4">
        <v>64000</v>
      </c>
      <c r="C4" s="1"/>
      <c r="D4" s="1" t="s">
        <v>37</v>
      </c>
      <c r="E4" s="1" t="s">
        <v>43</v>
      </c>
      <c r="F4" s="1" t="s">
        <v>43</v>
      </c>
      <c r="G4" s="10">
        <v>4.13</v>
      </c>
    </row>
    <row r="5" spans="1:7" x14ac:dyDescent="0.35">
      <c r="A5" s="1" t="s">
        <v>44</v>
      </c>
      <c r="B5" s="4">
        <v>28014</v>
      </c>
      <c r="C5" s="1"/>
      <c r="D5" s="1" t="s">
        <v>42</v>
      </c>
      <c r="E5" s="1" t="s">
        <v>45</v>
      </c>
      <c r="F5" s="1" t="s">
        <v>45</v>
      </c>
      <c r="G5" s="10">
        <v>7</v>
      </c>
    </row>
    <row r="6" spans="1:7" x14ac:dyDescent="0.35">
      <c r="A6" s="1"/>
      <c r="B6" s="1"/>
      <c r="C6" s="1"/>
      <c r="D6" s="1" t="s">
        <v>44</v>
      </c>
      <c r="E6" s="1" t="s">
        <v>46</v>
      </c>
      <c r="F6" s="1" t="s">
        <v>46</v>
      </c>
      <c r="G6" s="10">
        <v>5.66</v>
      </c>
    </row>
    <row r="7" spans="1:7" x14ac:dyDescent="0.35">
      <c r="A7" s="1"/>
      <c r="B7" s="1"/>
      <c r="C7" s="1"/>
      <c r="D7" s="1"/>
      <c r="E7" s="1" t="s">
        <v>47</v>
      </c>
      <c r="F7" s="1" t="s">
        <v>47</v>
      </c>
      <c r="G7" s="10">
        <v>5.2</v>
      </c>
    </row>
    <row r="8" spans="1:7" x14ac:dyDescent="0.35">
      <c r="A8" s="1"/>
      <c r="B8" s="1"/>
      <c r="C8" s="1"/>
      <c r="D8" s="1"/>
      <c r="E8" s="1" t="s">
        <v>48</v>
      </c>
      <c r="F8" s="1" t="s">
        <v>48</v>
      </c>
      <c r="G8" s="10">
        <v>5.5</v>
      </c>
    </row>
    <row r="9" spans="1:7" x14ac:dyDescent="0.35">
      <c r="A9" s="1" t="s">
        <v>49</v>
      </c>
      <c r="B9" s="1" t="s">
        <v>43</v>
      </c>
      <c r="C9" s="1" t="s">
        <v>45</v>
      </c>
      <c r="D9" s="1" t="s">
        <v>46</v>
      </c>
      <c r="E9" s="1" t="s">
        <v>47</v>
      </c>
      <c r="F9" s="1" t="s">
        <v>48</v>
      </c>
    </row>
    <row r="10" spans="1:7" x14ac:dyDescent="0.35">
      <c r="A10" s="1" t="s">
        <v>37</v>
      </c>
      <c r="B10" s="1">
        <v>41</v>
      </c>
      <c r="C10" s="1">
        <v>70</v>
      </c>
      <c r="D10" s="1">
        <v>57</v>
      </c>
      <c r="E10" s="1">
        <v>52</v>
      </c>
      <c r="F10" s="1">
        <v>55</v>
      </c>
    </row>
    <row r="11" spans="1:7" x14ac:dyDescent="0.35">
      <c r="A11" s="1" t="s">
        <v>42</v>
      </c>
      <c r="B11" s="1">
        <v>207</v>
      </c>
      <c r="C11" s="1">
        <v>350</v>
      </c>
      <c r="D11" s="1">
        <v>283</v>
      </c>
      <c r="E11" s="1">
        <v>250</v>
      </c>
      <c r="F11" s="1">
        <v>275</v>
      </c>
    </row>
    <row r="12" spans="1:7" x14ac:dyDescent="0.35">
      <c r="A12" s="1" t="s">
        <v>44</v>
      </c>
      <c r="B12" s="1">
        <v>250</v>
      </c>
      <c r="C12" s="1">
        <v>400</v>
      </c>
      <c r="D12" s="1">
        <v>310</v>
      </c>
      <c r="E12" s="1">
        <v>300</v>
      </c>
      <c r="F12" s="1">
        <v>300</v>
      </c>
    </row>
    <row r="14" spans="1:7" x14ac:dyDescent="0.35">
      <c r="A14" t="s">
        <v>50</v>
      </c>
      <c r="B14" t="s">
        <v>51</v>
      </c>
    </row>
    <row r="15" spans="1:7" x14ac:dyDescent="0.35">
      <c r="A15" t="s">
        <v>52</v>
      </c>
      <c r="B15" s="14">
        <v>1352765</v>
      </c>
    </row>
    <row r="16" spans="1:7" x14ac:dyDescent="0.35">
      <c r="A16" t="s">
        <v>53</v>
      </c>
      <c r="B16" s="14">
        <v>1352765</v>
      </c>
    </row>
    <row r="17" spans="1:2" x14ac:dyDescent="0.35">
      <c r="A17" t="s">
        <v>54</v>
      </c>
      <c r="B17" s="14">
        <v>1352765</v>
      </c>
    </row>
    <row r="18" spans="1:2" x14ac:dyDescent="0.35">
      <c r="A18" t="s">
        <v>55</v>
      </c>
      <c r="B18" s="14">
        <v>1352765</v>
      </c>
    </row>
    <row r="19" spans="1:2" x14ac:dyDescent="0.35">
      <c r="A19" t="s">
        <v>56</v>
      </c>
      <c r="B19" s="14">
        <v>1336756</v>
      </c>
    </row>
    <row r="20" spans="1:2" x14ac:dyDescent="0.35">
      <c r="A20" t="s">
        <v>57</v>
      </c>
      <c r="B20" s="14">
        <v>1336756</v>
      </c>
    </row>
    <row r="21" spans="1:2" x14ac:dyDescent="0.35">
      <c r="A21" t="s">
        <v>58</v>
      </c>
      <c r="B21" s="14">
        <v>1336756</v>
      </c>
    </row>
    <row r="22" spans="1:2" x14ac:dyDescent="0.35">
      <c r="A22" t="s">
        <v>59</v>
      </c>
      <c r="B22" s="14">
        <v>1336756</v>
      </c>
    </row>
    <row r="23" spans="1:2" x14ac:dyDescent="0.35">
      <c r="A23" t="s">
        <v>60</v>
      </c>
      <c r="B23" s="14">
        <v>1320747</v>
      </c>
    </row>
    <row r="24" spans="1:2" x14ac:dyDescent="0.35">
      <c r="A24" t="s">
        <v>61</v>
      </c>
      <c r="B24" s="14">
        <v>1320747</v>
      </c>
    </row>
    <row r="25" spans="1:2" x14ac:dyDescent="0.35">
      <c r="A25" t="s">
        <v>62</v>
      </c>
      <c r="B25" s="14">
        <v>1320747</v>
      </c>
    </row>
    <row r="26" spans="1:2" x14ac:dyDescent="0.35">
      <c r="A26" t="s">
        <v>63</v>
      </c>
      <c r="B26" s="14">
        <v>1328751</v>
      </c>
    </row>
    <row r="27" spans="1:2" x14ac:dyDescent="0.35">
      <c r="A27" t="s">
        <v>64</v>
      </c>
      <c r="B27" s="14">
        <v>1304738</v>
      </c>
    </row>
    <row r="28" spans="1:2" x14ac:dyDescent="0.35">
      <c r="A28" t="s">
        <v>65</v>
      </c>
      <c r="B28" s="14">
        <v>1464828</v>
      </c>
    </row>
    <row r="29" spans="1:2" x14ac:dyDescent="0.35">
      <c r="A29" t="s">
        <v>66</v>
      </c>
      <c r="B29" s="14">
        <v>1464828</v>
      </c>
    </row>
    <row r="30" spans="1:2" x14ac:dyDescent="0.35">
      <c r="A30" t="s">
        <v>67</v>
      </c>
      <c r="B30" s="14">
        <v>1464828</v>
      </c>
    </row>
    <row r="31" spans="1:2" x14ac:dyDescent="0.35">
      <c r="A31" t="s">
        <v>68</v>
      </c>
      <c r="B31" s="14">
        <v>1464828</v>
      </c>
    </row>
    <row r="32" spans="1:2" x14ac:dyDescent="0.35">
      <c r="A32" t="s">
        <v>69</v>
      </c>
      <c r="B32" s="14">
        <v>1464828</v>
      </c>
    </row>
    <row r="33" spans="1:2" x14ac:dyDescent="0.35">
      <c r="A33" t="s">
        <v>70</v>
      </c>
      <c r="B33" s="14">
        <v>1464828</v>
      </c>
    </row>
    <row r="34" spans="1:2" x14ac:dyDescent="0.35">
      <c r="A34" t="s">
        <v>71</v>
      </c>
      <c r="B34" s="14">
        <v>1464828</v>
      </c>
    </row>
    <row r="35" spans="1:2" x14ac:dyDescent="0.35">
      <c r="A35" t="s">
        <v>72</v>
      </c>
      <c r="B35" s="14">
        <v>1480837</v>
      </c>
    </row>
    <row r="36" spans="1:2" x14ac:dyDescent="0.35">
      <c r="A36" t="s">
        <v>73</v>
      </c>
      <c r="B36" s="14">
        <v>1480837</v>
      </c>
    </row>
    <row r="37" spans="1:2" x14ac:dyDescent="0.35">
      <c r="A37" t="s">
        <v>74</v>
      </c>
      <c r="B37" s="14">
        <v>1456824</v>
      </c>
    </row>
    <row r="38" spans="1:2" x14ac:dyDescent="0.35">
      <c r="A38" t="s">
        <v>75</v>
      </c>
      <c r="B38" s="14">
        <v>1464828</v>
      </c>
    </row>
    <row r="39" spans="1:2" x14ac:dyDescent="0.35">
      <c r="A39" t="s">
        <v>76</v>
      </c>
      <c r="B39" s="14">
        <v>1352765</v>
      </c>
    </row>
    <row r="40" spans="1:2" x14ac:dyDescent="0.35">
      <c r="A40" t="s">
        <v>77</v>
      </c>
      <c r="B40" s="14">
        <v>1320747</v>
      </c>
    </row>
    <row r="41" spans="1:2" x14ac:dyDescent="0.35">
      <c r="A41" t="s">
        <v>78</v>
      </c>
      <c r="B41" s="14">
        <v>1320747</v>
      </c>
    </row>
    <row r="42" spans="1:2" x14ac:dyDescent="0.35">
      <c r="A42" t="s">
        <v>79</v>
      </c>
      <c r="B42" s="14">
        <v>1320747</v>
      </c>
    </row>
    <row r="43" spans="1:2" x14ac:dyDescent="0.35">
      <c r="A43" t="s">
        <v>80</v>
      </c>
      <c r="B43" s="14">
        <v>1320747</v>
      </c>
    </row>
    <row r="44" spans="1:2" x14ac:dyDescent="0.35">
      <c r="A44" t="s">
        <v>81</v>
      </c>
      <c r="B44" s="14">
        <v>1320747</v>
      </c>
    </row>
    <row r="45" spans="1:2" x14ac:dyDescent="0.35">
      <c r="A45" t="s">
        <v>82</v>
      </c>
      <c r="B45" s="14">
        <v>1320747</v>
      </c>
    </row>
    <row r="46" spans="1:2" x14ac:dyDescent="0.35">
      <c r="A46" t="s">
        <v>83</v>
      </c>
      <c r="B46" s="14">
        <v>1362370</v>
      </c>
    </row>
    <row r="47" spans="1:2" x14ac:dyDescent="0.35">
      <c r="A47" t="s">
        <v>84</v>
      </c>
      <c r="B47" s="14">
        <v>1362370</v>
      </c>
    </row>
    <row r="48" spans="1:2" x14ac:dyDescent="0.35">
      <c r="A48" t="s">
        <v>85</v>
      </c>
      <c r="B48" s="14">
        <v>1362370</v>
      </c>
    </row>
    <row r="49" spans="1:2" x14ac:dyDescent="0.35">
      <c r="A49" t="s">
        <v>86</v>
      </c>
      <c r="B49" s="14">
        <v>1116559</v>
      </c>
    </row>
  </sheetData>
  <mergeCells count="1">
    <mergeCell ref="A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zoomScale="70" zoomScaleNormal="70" workbookViewId="0">
      <selection activeCell="A3" sqref="A3"/>
    </sheetView>
  </sheetViews>
  <sheetFormatPr baseColWidth="10" defaultColWidth="8.7265625" defaultRowHeight="14.5" x14ac:dyDescent="0.35"/>
  <cols>
    <col min="1" max="5" width="34" customWidth="1"/>
  </cols>
  <sheetData>
    <row r="1" spans="1:5" ht="17" x14ac:dyDescent="0.4">
      <c r="A1" s="62" t="s">
        <v>87</v>
      </c>
      <c r="B1" s="34"/>
      <c r="C1" s="34"/>
      <c r="D1" s="34"/>
      <c r="E1" s="34"/>
    </row>
    <row r="2" spans="1:5" x14ac:dyDescent="0.35">
      <c r="A2" s="8" t="s">
        <v>88</v>
      </c>
      <c r="B2" s="8" t="s">
        <v>89</v>
      </c>
      <c r="C2" s="8" t="s">
        <v>90</v>
      </c>
      <c r="D2" s="8" t="s">
        <v>91</v>
      </c>
      <c r="E2" s="8" t="s">
        <v>92</v>
      </c>
    </row>
    <row r="3" spans="1:5" x14ac:dyDescent="0.35">
      <c r="A3" t="s">
        <v>93</v>
      </c>
      <c r="B3" t="s">
        <v>94</v>
      </c>
      <c r="C3" t="s">
        <v>95</v>
      </c>
      <c r="D3" t="s">
        <v>96</v>
      </c>
      <c r="E3" t="s">
        <v>97</v>
      </c>
    </row>
    <row r="4" spans="1:5" x14ac:dyDescent="0.35">
      <c r="A4" t="s">
        <v>98</v>
      </c>
      <c r="B4" t="s">
        <v>99</v>
      </c>
      <c r="C4" t="s">
        <v>100</v>
      </c>
      <c r="D4" t="s">
        <v>101</v>
      </c>
      <c r="E4" t="s">
        <v>102</v>
      </c>
    </row>
    <row r="5" spans="1:5" x14ac:dyDescent="0.35">
      <c r="A5" t="s">
        <v>103</v>
      </c>
      <c r="B5" t="s">
        <v>104</v>
      </c>
      <c r="C5" t="s">
        <v>105</v>
      </c>
      <c r="D5" t="s">
        <v>106</v>
      </c>
      <c r="E5" t="s">
        <v>107</v>
      </c>
    </row>
    <row r="6" spans="1:5" x14ac:dyDescent="0.35">
      <c r="A6" t="s">
        <v>108</v>
      </c>
      <c r="B6" t="s">
        <v>109</v>
      </c>
      <c r="C6" t="s">
        <v>110</v>
      </c>
      <c r="D6" t="s">
        <v>111</v>
      </c>
      <c r="E6" t="s">
        <v>112</v>
      </c>
    </row>
    <row r="7" spans="1:5" x14ac:dyDescent="0.35">
      <c r="A7" t="s">
        <v>113</v>
      </c>
      <c r="B7" t="s">
        <v>114</v>
      </c>
      <c r="C7" t="s">
        <v>115</v>
      </c>
      <c r="D7" t="s">
        <v>116</v>
      </c>
      <c r="E7" t="s">
        <v>117</v>
      </c>
    </row>
    <row r="8" spans="1:5" x14ac:dyDescent="0.35">
      <c r="A8" t="s">
        <v>118</v>
      </c>
      <c r="B8" t="s">
        <v>119</v>
      </c>
      <c r="C8" t="s">
        <v>120</v>
      </c>
      <c r="D8" t="s">
        <v>121</v>
      </c>
      <c r="E8" t="s">
        <v>122</v>
      </c>
    </row>
    <row r="9" spans="1:5" x14ac:dyDescent="0.35">
      <c r="A9" t="s">
        <v>123</v>
      </c>
      <c r="B9" t="s">
        <v>124</v>
      </c>
      <c r="C9" t="s">
        <v>125</v>
      </c>
      <c r="D9" t="s">
        <v>126</v>
      </c>
      <c r="E9" t="s">
        <v>127</v>
      </c>
    </row>
    <row r="10" spans="1:5" x14ac:dyDescent="0.35">
      <c r="A10" t="s">
        <v>128</v>
      </c>
      <c r="B10" t="s">
        <v>129</v>
      </c>
      <c r="C10" t="s">
        <v>130</v>
      </c>
      <c r="D10" t="s">
        <v>131</v>
      </c>
      <c r="E10" t="s">
        <v>132</v>
      </c>
    </row>
    <row r="11" spans="1:5" x14ac:dyDescent="0.35">
      <c r="A11" t="s">
        <v>133</v>
      </c>
      <c r="B11" t="s">
        <v>134</v>
      </c>
      <c r="C11" t="s">
        <v>135</v>
      </c>
      <c r="D11" t="s">
        <v>136</v>
      </c>
      <c r="E11" t="s">
        <v>137</v>
      </c>
    </row>
    <row r="12" spans="1:5" x14ac:dyDescent="0.35">
      <c r="A12" t="s">
        <v>138</v>
      </c>
      <c r="B12" t="s">
        <v>139</v>
      </c>
      <c r="C12" t="s">
        <v>140</v>
      </c>
      <c r="D12" t="s">
        <v>141</v>
      </c>
      <c r="E12" t="s">
        <v>142</v>
      </c>
    </row>
    <row r="13" spans="1:5" x14ac:dyDescent="0.35">
      <c r="A13" t="s">
        <v>143</v>
      </c>
      <c r="B13" t="s">
        <v>144</v>
      </c>
      <c r="C13" t="s">
        <v>145</v>
      </c>
      <c r="D13" t="s">
        <v>146</v>
      </c>
      <c r="E13" t="s">
        <v>147</v>
      </c>
    </row>
    <row r="14" spans="1:5" x14ac:dyDescent="0.35">
      <c r="A14" t="s">
        <v>148</v>
      </c>
      <c r="B14" t="s">
        <v>149</v>
      </c>
      <c r="C14" t="s">
        <v>150</v>
      </c>
      <c r="D14" t="s">
        <v>151</v>
      </c>
      <c r="E14" t="s">
        <v>152</v>
      </c>
    </row>
    <row r="15" spans="1:5" x14ac:dyDescent="0.35">
      <c r="A15" t="s">
        <v>153</v>
      </c>
      <c r="B15" t="s">
        <v>154</v>
      </c>
      <c r="C15" t="s">
        <v>155</v>
      </c>
      <c r="D15" t="s">
        <v>156</v>
      </c>
      <c r="E15" t="s">
        <v>157</v>
      </c>
    </row>
    <row r="16" spans="1:5" x14ac:dyDescent="0.35">
      <c r="A16" t="s">
        <v>158</v>
      </c>
      <c r="B16" t="s">
        <v>159</v>
      </c>
      <c r="C16" t="s">
        <v>160</v>
      </c>
      <c r="D16" t="s">
        <v>161</v>
      </c>
      <c r="E16" t="s">
        <v>162</v>
      </c>
    </row>
    <row r="17" spans="1:4" x14ac:dyDescent="0.35">
      <c r="A17" t="s">
        <v>163</v>
      </c>
      <c r="B17" t="s">
        <v>164</v>
      </c>
      <c r="C17" t="s">
        <v>165</v>
      </c>
      <c r="D17" t="s">
        <v>166</v>
      </c>
    </row>
    <row r="18" spans="1:4" x14ac:dyDescent="0.35">
      <c r="A18" t="s">
        <v>167</v>
      </c>
      <c r="B18" t="s">
        <v>168</v>
      </c>
      <c r="C18" t="s">
        <v>169</v>
      </c>
      <c r="D18" t="s">
        <v>170</v>
      </c>
    </row>
    <row r="19" spans="1:4" x14ac:dyDescent="0.35">
      <c r="A19" t="s">
        <v>171</v>
      </c>
      <c r="B19" t="s">
        <v>172</v>
      </c>
      <c r="C19" t="s">
        <v>173</v>
      </c>
      <c r="D19" t="s">
        <v>174</v>
      </c>
    </row>
    <row r="20" spans="1:4" x14ac:dyDescent="0.35">
      <c r="A20" t="s">
        <v>175</v>
      </c>
      <c r="B20" t="s">
        <v>176</v>
      </c>
      <c r="C20" t="s">
        <v>177</v>
      </c>
      <c r="D20" t="s">
        <v>178</v>
      </c>
    </row>
    <row r="21" spans="1:4" x14ac:dyDescent="0.35">
      <c r="A21" t="s">
        <v>179</v>
      </c>
      <c r="B21" t="s">
        <v>180</v>
      </c>
      <c r="C21" t="s">
        <v>181</v>
      </c>
      <c r="D21" t="s">
        <v>182</v>
      </c>
    </row>
    <row r="22" spans="1:4" x14ac:dyDescent="0.35">
      <c r="A22" t="s">
        <v>183</v>
      </c>
      <c r="B22" t="s">
        <v>184</v>
      </c>
      <c r="C22" t="s">
        <v>185</v>
      </c>
      <c r="D22" t="s">
        <v>186</v>
      </c>
    </row>
    <row r="23" spans="1:4" x14ac:dyDescent="0.35">
      <c r="A23" t="s">
        <v>187</v>
      </c>
      <c r="B23" t="s">
        <v>188</v>
      </c>
      <c r="C23" t="s">
        <v>189</v>
      </c>
      <c r="D23" t="s">
        <v>190</v>
      </c>
    </row>
    <row r="24" spans="1:4" x14ac:dyDescent="0.35">
      <c r="A24" t="s">
        <v>191</v>
      </c>
      <c r="B24" t="s">
        <v>192</v>
      </c>
      <c r="C24" t="s">
        <v>193</v>
      </c>
      <c r="D24" t="s">
        <v>194</v>
      </c>
    </row>
    <row r="25" spans="1:4" x14ac:dyDescent="0.35">
      <c r="A25" t="s">
        <v>195</v>
      </c>
      <c r="B25" t="s">
        <v>196</v>
      </c>
      <c r="C25" t="s">
        <v>197</v>
      </c>
      <c r="D25" t="s">
        <v>198</v>
      </c>
    </row>
    <row r="26" spans="1:4" x14ac:dyDescent="0.35">
      <c r="A26" t="s">
        <v>199</v>
      </c>
      <c r="B26" t="s">
        <v>200</v>
      </c>
      <c r="C26" t="s">
        <v>201</v>
      </c>
      <c r="D26" t="s">
        <v>202</v>
      </c>
    </row>
    <row r="27" spans="1:4" x14ac:dyDescent="0.35">
      <c r="A27" t="s">
        <v>203</v>
      </c>
      <c r="B27" t="s">
        <v>204</v>
      </c>
      <c r="C27" t="s">
        <v>205</v>
      </c>
      <c r="D27" t="s">
        <v>206</v>
      </c>
    </row>
    <row r="28" spans="1:4" x14ac:dyDescent="0.35">
      <c r="A28" t="s">
        <v>207</v>
      </c>
      <c r="B28" t="s">
        <v>208</v>
      </c>
      <c r="C28" t="s">
        <v>209</v>
      </c>
      <c r="D28" t="s">
        <v>210</v>
      </c>
    </row>
    <row r="29" spans="1:4" x14ac:dyDescent="0.35">
      <c r="A29" t="s">
        <v>211</v>
      </c>
      <c r="B29" t="s">
        <v>212</v>
      </c>
      <c r="C29" t="s">
        <v>213</v>
      </c>
      <c r="D29" t="s">
        <v>214</v>
      </c>
    </row>
    <row r="30" spans="1:4" x14ac:dyDescent="0.35">
      <c r="A30" t="s">
        <v>215</v>
      </c>
      <c r="B30" t="s">
        <v>216</v>
      </c>
      <c r="C30" t="s">
        <v>217</v>
      </c>
      <c r="D30" t="s">
        <v>218</v>
      </c>
    </row>
    <row r="31" spans="1:4" x14ac:dyDescent="0.35">
      <c r="A31" t="s">
        <v>219</v>
      </c>
      <c r="B31" t="s">
        <v>220</v>
      </c>
      <c r="C31" t="s">
        <v>221</v>
      </c>
      <c r="D31" t="s">
        <v>222</v>
      </c>
    </row>
    <row r="32" spans="1:4" x14ac:dyDescent="0.35">
      <c r="A32" t="s">
        <v>223</v>
      </c>
      <c r="B32" t="s">
        <v>224</v>
      </c>
      <c r="C32" t="s">
        <v>225</v>
      </c>
      <c r="D32" t="s">
        <v>226</v>
      </c>
    </row>
    <row r="33" spans="1:4" x14ac:dyDescent="0.35">
      <c r="A33" t="s">
        <v>227</v>
      </c>
      <c r="B33" t="s">
        <v>228</v>
      </c>
      <c r="C33" t="s">
        <v>229</v>
      </c>
      <c r="D33" t="s">
        <v>230</v>
      </c>
    </row>
    <row r="34" spans="1:4" x14ac:dyDescent="0.35">
      <c r="A34" t="s">
        <v>231</v>
      </c>
      <c r="B34" t="s">
        <v>232</v>
      </c>
      <c r="C34" t="s">
        <v>233</v>
      </c>
      <c r="D34" t="s">
        <v>234</v>
      </c>
    </row>
    <row r="35" spans="1:4" x14ac:dyDescent="0.35">
      <c r="A35" t="s">
        <v>235</v>
      </c>
      <c r="B35" t="s">
        <v>236</v>
      </c>
      <c r="C35" t="s">
        <v>237</v>
      </c>
      <c r="D35" t="s">
        <v>238</v>
      </c>
    </row>
    <row r="36" spans="1:4" x14ac:dyDescent="0.35">
      <c r="A36" t="s">
        <v>239</v>
      </c>
      <c r="B36" t="s">
        <v>240</v>
      </c>
      <c r="C36" t="s">
        <v>241</v>
      </c>
      <c r="D36" t="s">
        <v>242</v>
      </c>
    </row>
    <row r="37" spans="1:4" x14ac:dyDescent="0.35">
      <c r="A37" t="s">
        <v>243</v>
      </c>
      <c r="B37" t="s">
        <v>244</v>
      </c>
      <c r="D37" t="s">
        <v>245</v>
      </c>
    </row>
    <row r="38" spans="1:4" x14ac:dyDescent="0.35">
      <c r="A38" t="s">
        <v>246</v>
      </c>
      <c r="B38" t="s">
        <v>247</v>
      </c>
      <c r="D38" t="s">
        <v>248</v>
      </c>
    </row>
    <row r="39" spans="1:4" x14ac:dyDescent="0.35">
      <c r="A39" t="s">
        <v>249</v>
      </c>
      <c r="B39" t="s">
        <v>250</v>
      </c>
      <c r="D39" t="s">
        <v>251</v>
      </c>
    </row>
    <row r="40" spans="1:4" x14ac:dyDescent="0.35">
      <c r="A40" t="s">
        <v>252</v>
      </c>
      <c r="B40" t="s">
        <v>253</v>
      </c>
      <c r="D40" t="s">
        <v>254</v>
      </c>
    </row>
    <row r="41" spans="1:4" x14ac:dyDescent="0.35">
      <c r="A41" t="s">
        <v>255</v>
      </c>
      <c r="B41" t="s">
        <v>256</v>
      </c>
      <c r="D41" t="s">
        <v>257</v>
      </c>
    </row>
    <row r="42" spans="1:4" x14ac:dyDescent="0.35">
      <c r="A42" t="s">
        <v>258</v>
      </c>
      <c r="B42" t="s">
        <v>259</v>
      </c>
      <c r="D42" t="s">
        <v>260</v>
      </c>
    </row>
    <row r="43" spans="1:4" x14ac:dyDescent="0.35">
      <c r="A43" t="s">
        <v>261</v>
      </c>
      <c r="B43" t="s">
        <v>262</v>
      </c>
      <c r="D43" t="s">
        <v>263</v>
      </c>
    </row>
    <row r="44" spans="1:4" x14ac:dyDescent="0.35">
      <c r="A44" t="s">
        <v>264</v>
      </c>
      <c r="B44" t="s">
        <v>265</v>
      </c>
    </row>
    <row r="45" spans="1:4" x14ac:dyDescent="0.35">
      <c r="A45" t="s">
        <v>266</v>
      </c>
      <c r="B45" t="s">
        <v>267</v>
      </c>
    </row>
    <row r="46" spans="1:4" x14ac:dyDescent="0.35">
      <c r="A46" t="s">
        <v>268</v>
      </c>
      <c r="B46" t="s">
        <v>269</v>
      </c>
    </row>
    <row r="47" spans="1:4" x14ac:dyDescent="0.35">
      <c r="A47" t="s">
        <v>270</v>
      </c>
      <c r="B47" t="s">
        <v>271</v>
      </c>
    </row>
    <row r="48" spans="1:4" x14ac:dyDescent="0.35">
      <c r="A48" t="s">
        <v>272</v>
      </c>
      <c r="B48" t="s">
        <v>273</v>
      </c>
    </row>
    <row r="49" spans="1:2" x14ac:dyDescent="0.35">
      <c r="A49" t="s">
        <v>274</v>
      </c>
      <c r="B49" t="s">
        <v>275</v>
      </c>
    </row>
    <row r="50" spans="1:2" x14ac:dyDescent="0.35">
      <c r="A50" t="s">
        <v>276</v>
      </c>
      <c r="B50" t="s">
        <v>277</v>
      </c>
    </row>
    <row r="51" spans="1:2" x14ac:dyDescent="0.35">
      <c r="B51" t="s">
        <v>278</v>
      </c>
    </row>
    <row r="52" spans="1:2" x14ac:dyDescent="0.35">
      <c r="B52" t="s">
        <v>279</v>
      </c>
    </row>
    <row r="53" spans="1:2" x14ac:dyDescent="0.35">
      <c r="B53" t="s">
        <v>280</v>
      </c>
    </row>
    <row r="54" spans="1:2" x14ac:dyDescent="0.35">
      <c r="B54" t="s">
        <v>281</v>
      </c>
    </row>
    <row r="55" spans="1:2" x14ac:dyDescent="0.35">
      <c r="B55" t="s">
        <v>282</v>
      </c>
    </row>
    <row r="56" spans="1:2" x14ac:dyDescent="0.35">
      <c r="B56" t="s">
        <v>283</v>
      </c>
    </row>
    <row r="57" spans="1:2" x14ac:dyDescent="0.35">
      <c r="B57" t="s">
        <v>284</v>
      </c>
    </row>
    <row r="58" spans="1:2" x14ac:dyDescent="0.35">
      <c r="B58" t="s">
        <v>285</v>
      </c>
    </row>
    <row r="59" spans="1:2" x14ac:dyDescent="0.35">
      <c r="B59" t="s">
        <v>286</v>
      </c>
    </row>
    <row r="60" spans="1:2" x14ac:dyDescent="0.35">
      <c r="B60" t="s">
        <v>287</v>
      </c>
    </row>
  </sheetData>
  <autoFilter ref="A2:E365" xr:uid="{00000000-0001-0000-0200-000000000000}">
    <sortState xmlns:xlrd2="http://schemas.microsoft.com/office/spreadsheetml/2017/richdata2" ref="A3:E365">
      <sortCondition ref="A2:A365"/>
    </sortState>
  </autoFilter>
  <mergeCells count="1">
    <mergeCell ref="A1:E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fa4f-378d-432f-9755-9f1a32a46900">
      <Terms xmlns="http://schemas.microsoft.com/office/infopath/2007/PartnerControls"/>
    </lcf76f155ced4ddcb4097134ff3c332f>
    <TaxCatchAll xmlns="02f7b014-23bf-4d5a-97d9-ae906e28d1db" xsi:nil="true"/>
    <_Flow_SignoffStatus xmlns="954ffa4f-378d-432f-9755-9f1a32a46900" xsi:nil="true"/>
    <_dlc_DocId xmlns="02f7b014-23bf-4d5a-97d9-ae906e28d1db">XWV2NNXAPD2J-904022228-3423427</_dlc_DocId>
    <_dlc_DocIdUrl xmlns="02f7b014-23bf-4d5a-97d9-ae906e28d1db">
      <Url>https://bna2.sharepoint.com/sites/DireccionGestionTecnica/_layouts/15/DocIdRedir.aspx?ID=XWV2NNXAPD2J-904022228-3423427</Url>
      <Description>XWV2NNXAPD2J-904022228-3423427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BC0320437BA1B44AC6BD39D7B749655" ma:contentTypeVersion="17" ma:contentTypeDescription="Crear nuevo documento." ma:contentTypeScope="" ma:versionID="e15dec006e09ddd2dd9d00a710405d99">
  <xsd:schema xmlns:xsd="http://www.w3.org/2001/XMLSchema" xmlns:xs="http://www.w3.org/2001/XMLSchema" xmlns:p="http://schemas.microsoft.com/office/2006/metadata/properties" xmlns:ns2="02f7b014-23bf-4d5a-97d9-ae906e28d1db" xmlns:ns3="954ffa4f-378d-432f-9755-9f1a32a46900" targetNamespace="http://schemas.microsoft.com/office/2006/metadata/properties" ma:root="true" ma:fieldsID="09f18657106af7f6b0c6257edaca84b7" ns2:_="" ns3:_="">
    <xsd:import namespace="02f7b014-23bf-4d5a-97d9-ae906e28d1db"/>
    <xsd:import namespace="954ffa4f-378d-432f-9755-9f1a32a4690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LengthInSeconds" minOccurs="0"/>
                <xsd:element ref="ns3:MediaServiceOCR" minOccurs="0"/>
                <xsd:element ref="ns3:MediaServiceDateTaken" minOccurs="0"/>
                <xsd:element ref="ns3:MediaServiceLocation" minOccurs="0"/>
                <xsd:element ref="ns3:MediaServiceObjectDetectorVersions" minOccurs="0"/>
                <xsd:element ref="ns2:SharedWithUsers" minOccurs="0"/>
                <xsd:element ref="ns2:SharedWithDetail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7b014-23bf-4d5a-97d9-ae906e28d1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e709581b-b860-4418-8c8e-a0140e1fe47d}" ma:internalName="TaxCatchAll" ma:showField="CatchAllData" ma:web="02f7b014-23bf-4d5a-97d9-ae906e28d1d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4ffa4f-378d-432f-9755-9f1a32a469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8DA0EB-3E89-469E-93F0-1684BE538784}">
  <ds:schemaRefs>
    <ds:schemaRef ds:uri="http://purl.org/dc/dcmitype/"/>
    <ds:schemaRef ds:uri="http://purl.org/dc/terms/"/>
    <ds:schemaRef ds:uri="http://purl.org/dc/elements/1.1/"/>
    <ds:schemaRef ds:uri="http://schemas.openxmlformats.org/package/2006/metadata/core-properties"/>
    <ds:schemaRef ds:uri="02f7b014-23bf-4d5a-97d9-ae906e28d1db"/>
    <ds:schemaRef ds:uri="http://schemas.microsoft.com/office/2006/documentManagement/types"/>
    <ds:schemaRef ds:uri="http://www.w3.org/XML/1998/namespace"/>
    <ds:schemaRef ds:uri="http://schemas.microsoft.com/office/infopath/2007/PartnerControls"/>
    <ds:schemaRef ds:uri="954ffa4f-378d-432f-9755-9f1a32a46900"/>
    <ds:schemaRef ds:uri="http://schemas.microsoft.com/office/2006/metadata/properties"/>
  </ds:schemaRefs>
</ds:datastoreItem>
</file>

<file path=customXml/itemProps2.xml><?xml version="1.0" encoding="utf-8"?>
<ds:datastoreItem xmlns:ds="http://schemas.openxmlformats.org/officeDocument/2006/customXml" ds:itemID="{2B2FBBA6-0A3B-422B-8FFD-8D24603FD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7b014-23bf-4d5a-97d9-ae906e28d1db"/>
    <ds:schemaRef ds:uri="954ffa4f-378d-432f-9755-9f1a32a46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7220A2-8846-4E1A-8050-E26EB35C01A4}">
  <ds:schemaRefs>
    <ds:schemaRef ds:uri="http://schemas.microsoft.com/sharepoint/events"/>
  </ds:schemaRefs>
</ds:datastoreItem>
</file>

<file path=customXml/itemProps4.xml><?xml version="1.0" encoding="utf-8"?>
<ds:datastoreItem xmlns:ds="http://schemas.openxmlformats.org/officeDocument/2006/customXml" ds:itemID="{8C235F33-8303-42DE-8DCF-96CBDAD30F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Simulador</vt:lpstr>
      <vt:lpstr>Config</vt:lpstr>
      <vt:lpstr>Listas</vt:lpstr>
      <vt:lpstr>Bajo_Cauca</vt:lpstr>
      <vt:lpstr>Centro</vt:lpstr>
      <vt:lpstr>Costa_Norte</vt:lpstr>
      <vt:lpstr>ListaTipos</vt:lpstr>
      <vt:lpstr>ListaZonas</vt:lpstr>
      <vt:lpstr>Llanos</vt:lpstr>
      <vt:lpstr>Santanderes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andrea.jaime@bolsamercantil.com.co</dc:creator>
  <cp:keywords/>
  <dc:description/>
  <cp:lastModifiedBy>Andrea Tatiana Jaime Bello</cp:lastModifiedBy>
  <cp:revision/>
  <dcterms:created xsi:type="dcterms:W3CDTF">2026-03-06T13:35:52Z</dcterms:created>
  <dcterms:modified xsi:type="dcterms:W3CDTF">2026-05-22T22:04:48Z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0x0101000BC0320437BA1B44AC6BD39D7B749655</vt:lpwstr>
  </property>
  <property fmtid="{D5CDD505-2E9C-101B-9397-08002B2CF9AE}" pid="3" name="_dlc_DocIdItemGuid">
    <vt:lpwstr>4cc42068-3ca5-46bf-bc9b-8ce301c18f43</vt:lpwstr>
  </property>
  <property fmtid="{D5CDD505-2E9C-101B-9397-08002B2CF9AE}" pid="4" name="MediaServiceImageTags">
    <vt:lpwstr/>
  </property>
</Properties>
</file>